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978527F6-6812-4D30-88C6-6160035D8D85}" xr6:coauthVersionLast="47" xr6:coauthVersionMax="47" xr10:uidLastSave="{00000000-0000-0000-0000-000000000000}"/>
  <workbookProtection workbookAlgorithmName="SHA-512" workbookHashValue="PQ45Q98MK27z/j0IbFTavlTQ04z+T6zh2DXAi+BPx/egtmneB4a/gB4pV9byam4L0G3fo8NoJ72M1lpCMTHI4Q==" workbookSaltValue="5in/5k1NVw8bhD4XQARbYA==" workbookSpinCount="100000" lockStructure="1"/>
  <bookViews>
    <workbookView xWindow="28680" yWindow="-120" windowWidth="29040" windowHeight="15840" tabRatio="706" firstSheet="2" activeTab="2" xr2:uid="{00000000-000D-0000-FFFF-FFFF00000000}"/>
  </bookViews>
  <sheets>
    <sheet name="産業分類" sheetId="17" state="hidden" r:id="rId1"/>
    <sheet name="選択肢" sheetId="21" state="hidden" r:id="rId2"/>
    <sheet name="１号" sheetId="1" r:id="rId3"/>
    <sheet name="1号別紙（集計）" sheetId="31" r:id="rId4"/>
    <sheet name="1号別紙１（活用設備）" sheetId="32" r:id="rId5"/>
    <sheet name="1号別紙２（燃料電池）" sheetId="33" r:id="rId6"/>
    <sheet name="1号別紙３（水素ボイラー）" sheetId="34" r:id="rId7"/>
    <sheet name="1号別紙４（温水発生機）" sheetId="35" r:id="rId8"/>
    <sheet name="1号別紙５（水素バーナー）" sheetId="36" r:id="rId9"/>
    <sheet name="1号別紙６-1（カードル）" sheetId="37" r:id="rId10"/>
    <sheet name="1号別紙６-2（トレーラー）" sheetId="38" r:id="rId11"/>
    <sheet name="1号別紙６-3（吸蔵合金）" sheetId="39" r:id="rId12"/>
    <sheet name="1号別紙６-4（圧縮装置等）" sheetId="40" r:id="rId13"/>
    <sheet name="2号-1" sheetId="4" r:id="rId14"/>
    <sheet name="2号-2" sheetId="5" r:id="rId15"/>
    <sheet name="2号-3" sheetId="6" r:id="rId16"/>
    <sheet name="2号-4" sheetId="7" r:id="rId17"/>
    <sheet name="2号-5" sheetId="8" r:id="rId18"/>
    <sheet name="2号別紙1-1" sheetId="10" r:id="rId19"/>
    <sheet name="2号別紙1-2" sheetId="11" r:id="rId20"/>
    <sheet name="2号別紙1-3" sheetId="12" r:id="rId21"/>
    <sheet name="2号別紙２" sheetId="14" r:id="rId22"/>
    <sheet name="3号（誓約書）" sheetId="15" r:id="rId23"/>
    <sheet name="参考別紙2-1" sheetId="19" r:id="rId24"/>
    <sheet name="参考別紙2－追１" sheetId="20" r:id="rId25"/>
    <sheet name="参考別紙2-2" sheetId="18" r:id="rId26"/>
  </sheets>
  <definedNames>
    <definedName name="_xlnm.Print_Area" localSheetId="2">'１号'!$B$2:$T$32</definedName>
    <definedName name="_xlnm.Print_Area" localSheetId="4">'1号別紙１（活用設備）'!$B$2:$G$40</definedName>
    <definedName name="_xlnm.Print_Area" localSheetId="5">'1号別紙２（燃料電池）'!$B$2:$G$41</definedName>
    <definedName name="_xlnm.Print_Area" localSheetId="6">'1号別紙３（水素ボイラー）'!$B$2:$G$41</definedName>
    <definedName name="_xlnm.Print_Area" localSheetId="7">'1号別紙４（温水発生機）'!$B$2:$G$40</definedName>
    <definedName name="_xlnm.Print_Area" localSheetId="8">'1号別紙５（水素バーナー）'!$B$2:$G$40</definedName>
    <definedName name="_xlnm.Print_Area" localSheetId="9">'1号別紙６-1（カードル）'!$B$2:$G$41</definedName>
    <definedName name="_xlnm.Print_Area" localSheetId="10">'1号別紙６-2（トレーラー）'!$B$2:$G$41</definedName>
    <definedName name="_xlnm.Print_Area" localSheetId="11">'1号別紙６-3（吸蔵合金）'!$B$2:$G$42</definedName>
    <definedName name="_xlnm.Print_Area" localSheetId="12">'1号別紙６-4（圧縮装置等）'!$B$2:$G$40</definedName>
    <definedName name="_xlnm.Print_Area" localSheetId="13">'2号-1'!$B$2:$E$19</definedName>
    <definedName name="_xlnm.Print_Area" localSheetId="14">'2号-2'!$B$2:$AL$58</definedName>
    <definedName name="_xlnm.Print_Area" localSheetId="15">'2号-3'!$B$2:$AL$58</definedName>
    <definedName name="_xlnm.Print_Area" localSheetId="16">'2号-4'!$B$2:$G$37</definedName>
    <definedName name="_xlnm.Print_Area" localSheetId="17">'2号-5'!$B$2:$G$36</definedName>
    <definedName name="_xlnm.Print_Area" localSheetId="18">'2号別紙1-1'!$B$2:$AI$50</definedName>
    <definedName name="_xlnm.Print_Area" localSheetId="19">'2号別紙1-2'!$B$2:$P$36</definedName>
    <definedName name="_xlnm.Print_Area" localSheetId="20">'2号別紙1-3'!$B$2:$F$31</definedName>
    <definedName name="_xlnm.Print_Area" localSheetId="21">'2号別紙２'!$B$2:$AY$24</definedName>
    <definedName name="_xlnm.Print_Area" localSheetId="22">'3号（誓約書）'!$B$2:$AL$52</definedName>
    <definedName name="_xlnm.Print_Area" localSheetId="23">'参考別紙2-1'!$B$2:$BA$29</definedName>
    <definedName name="_xlnm.Print_Area" localSheetId="25">'参考別紙2-2'!$B$2:$T$33</definedName>
    <definedName name="_xlnm.Print_Area" localSheetId="24">'参考別紙2－追１'!$B$2:$Q$30</definedName>
    <definedName name="_xlnm.Print_Titles" localSheetId="14">'2号-2'!$2:$3</definedName>
    <definedName name="_xlnm.Print_Titles" localSheetId="15">'2号-3'!$2:$3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40" l="1"/>
  <c r="G37" i="40" l="1"/>
  <c r="G5" i="39" l="1"/>
  <c r="G6" i="39"/>
  <c r="G7" i="39"/>
  <c r="G8" i="39"/>
  <c r="G9" i="39"/>
  <c r="G10" i="39"/>
  <c r="G11" i="39"/>
  <c r="G12" i="39"/>
  <c r="G12" i="31" l="1"/>
  <c r="G13" i="31"/>
  <c r="D13" i="31"/>
  <c r="G11" i="31"/>
  <c r="G10" i="31"/>
  <c r="F10" i="31"/>
  <c r="E10" i="31"/>
  <c r="G9" i="31"/>
  <c r="G8" i="31"/>
  <c r="F8" i="31"/>
  <c r="E8" i="31"/>
  <c r="G7" i="31"/>
  <c r="G6" i="31"/>
  <c r="G5" i="31"/>
  <c r="I2" i="40" l="1"/>
  <c r="I2" i="39"/>
  <c r="I2" i="38"/>
  <c r="I2" i="34"/>
  <c r="I2" i="37"/>
  <c r="G5" i="40" l="1"/>
  <c r="G6" i="40"/>
  <c r="E13" i="31" s="1"/>
  <c r="G7" i="40"/>
  <c r="G8" i="40"/>
  <c r="G9" i="40"/>
  <c r="G10" i="40"/>
  <c r="G11" i="40"/>
  <c r="G12" i="40"/>
  <c r="G13" i="40"/>
  <c r="G14" i="40"/>
  <c r="G15" i="40"/>
  <c r="G16" i="40"/>
  <c r="G17" i="40"/>
  <c r="G18" i="40"/>
  <c r="G19" i="40"/>
  <c r="G20" i="40"/>
  <c r="G21" i="40"/>
  <c r="G22" i="40"/>
  <c r="G23" i="40"/>
  <c r="G24" i="40"/>
  <c r="G25" i="40"/>
  <c r="G26" i="40"/>
  <c r="G27" i="40"/>
  <c r="G28" i="40"/>
  <c r="G29" i="40"/>
  <c r="G30" i="40"/>
  <c r="G31" i="40"/>
  <c r="G32" i="40"/>
  <c r="I2" i="33"/>
  <c r="I2" i="32"/>
  <c r="D39" i="40"/>
  <c r="G35" i="40"/>
  <c r="G34" i="40"/>
  <c r="G33" i="40"/>
  <c r="G39" i="39"/>
  <c r="F12" i="31" s="1"/>
  <c r="G38" i="39"/>
  <c r="K36" i="39" s="1"/>
  <c r="G37" i="39"/>
  <c r="G35" i="39"/>
  <c r="G34" i="39"/>
  <c r="G33" i="39"/>
  <c r="G32" i="39"/>
  <c r="G31" i="39"/>
  <c r="G30" i="39"/>
  <c r="J29" i="39"/>
  <c r="K29" i="39" s="1"/>
  <c r="G29" i="39"/>
  <c r="G28" i="39"/>
  <c r="G27" i="39"/>
  <c r="K26" i="39"/>
  <c r="G26" i="39"/>
  <c r="G25" i="39"/>
  <c r="G24" i="39"/>
  <c r="G23" i="39"/>
  <c r="G22" i="39"/>
  <c r="G21" i="39"/>
  <c r="G20" i="39"/>
  <c r="G19" i="39"/>
  <c r="G18" i="39"/>
  <c r="G17" i="39"/>
  <c r="G16" i="39"/>
  <c r="G15" i="39"/>
  <c r="G14" i="39"/>
  <c r="G13" i="39"/>
  <c r="D40" i="38"/>
  <c r="G40" i="38" s="1"/>
  <c r="H11" i="31" s="1"/>
  <c r="G34" i="38"/>
  <c r="G33" i="38"/>
  <c r="G32" i="38"/>
  <c r="G31" i="38"/>
  <c r="G30" i="38"/>
  <c r="G29" i="38"/>
  <c r="G28" i="38"/>
  <c r="K27" i="38"/>
  <c r="G35" i="38" s="1"/>
  <c r="D11" i="31" s="1"/>
  <c r="G27" i="38"/>
  <c r="G26" i="38"/>
  <c r="G25" i="38"/>
  <c r="G24" i="38"/>
  <c r="G23" i="38"/>
  <c r="G22" i="38"/>
  <c r="G21" i="38"/>
  <c r="G20" i="38"/>
  <c r="G19" i="38"/>
  <c r="G18" i="38"/>
  <c r="G17" i="38"/>
  <c r="G16" i="38"/>
  <c r="G15" i="38"/>
  <c r="G14" i="38"/>
  <c r="G13" i="38"/>
  <c r="G12" i="38"/>
  <c r="G11" i="38"/>
  <c r="G38" i="38" s="1"/>
  <c r="F11" i="31" s="1"/>
  <c r="G10" i="38"/>
  <c r="G9" i="38"/>
  <c r="G8" i="38"/>
  <c r="G7" i="38"/>
  <c r="G6" i="38"/>
  <c r="G5" i="38"/>
  <c r="G37" i="38" s="1"/>
  <c r="D40" i="37"/>
  <c r="G40" i="37" s="1"/>
  <c r="H10" i="31" s="1"/>
  <c r="G38" i="37"/>
  <c r="D38" i="37"/>
  <c r="G34" i="37"/>
  <c r="G33" i="37"/>
  <c r="G32" i="37"/>
  <c r="G31" i="37"/>
  <c r="G30" i="37"/>
  <c r="G29" i="37"/>
  <c r="G28" i="37"/>
  <c r="K27" i="37"/>
  <c r="G35" i="37" s="1"/>
  <c r="D10" i="31" s="1"/>
  <c r="G27" i="37"/>
  <c r="G26" i="37"/>
  <c r="G25" i="37"/>
  <c r="G24" i="37"/>
  <c r="G23" i="37"/>
  <c r="G22" i="37"/>
  <c r="G21" i="37"/>
  <c r="G20" i="37"/>
  <c r="G19" i="37"/>
  <c r="G18" i="37"/>
  <c r="G17" i="37"/>
  <c r="G16" i="37"/>
  <c r="G15" i="37"/>
  <c r="G14" i="37"/>
  <c r="G13" i="37"/>
  <c r="G12" i="37"/>
  <c r="G11" i="37"/>
  <c r="G10" i="37"/>
  <c r="G9" i="37"/>
  <c r="G8" i="37"/>
  <c r="G7" i="37"/>
  <c r="G6" i="37"/>
  <c r="G5" i="37"/>
  <c r="D37" i="37" s="1"/>
  <c r="G37" i="37" s="1"/>
  <c r="D37" i="36"/>
  <c r="G37" i="36" s="1"/>
  <c r="F9" i="31" s="1"/>
  <c r="G35" i="36"/>
  <c r="D9" i="31" s="1"/>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6" i="36"/>
  <c r="D36" i="36" s="1"/>
  <c r="G36" i="36" s="1"/>
  <c r="E9" i="31" s="1"/>
  <c r="G5" i="36"/>
  <c r="D39" i="35"/>
  <c r="G39" i="35" s="1"/>
  <c r="H8" i="31" s="1"/>
  <c r="D37" i="35"/>
  <c r="G37" i="35" s="1"/>
  <c r="G35" i="35"/>
  <c r="D8" i="31" s="1"/>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6" i="35"/>
  <c r="D36" i="35" s="1"/>
  <c r="G36" i="35" s="1"/>
  <c r="G5" i="35"/>
  <c r="D38" i="34"/>
  <c r="G38" i="34" s="1"/>
  <c r="F7" i="31" s="1"/>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D37" i="34" s="1"/>
  <c r="G37" i="34" s="1"/>
  <c r="E7" i="31" s="1"/>
  <c r="D40" i="33"/>
  <c r="G40" i="33" s="1"/>
  <c r="H6" i="31" s="1"/>
  <c r="G38" i="33"/>
  <c r="F6" i="31" s="1"/>
  <c r="D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D37" i="33" s="1"/>
  <c r="G34" i="32"/>
  <c r="G33" i="32"/>
  <c r="G32" i="32"/>
  <c r="G31" i="32"/>
  <c r="G30" i="32"/>
  <c r="G29" i="32"/>
  <c r="G28" i="32"/>
  <c r="G27" i="32"/>
  <c r="G26" i="32"/>
  <c r="G25" i="32"/>
  <c r="G24" i="32"/>
  <c r="G23" i="32"/>
  <c r="G22" i="32"/>
  <c r="G21" i="32"/>
  <c r="G20" i="32"/>
  <c r="G19" i="32"/>
  <c r="G18" i="32"/>
  <c r="G17" i="32"/>
  <c r="G16" i="32"/>
  <c r="G15" i="32"/>
  <c r="G14" i="32"/>
  <c r="G13" i="32"/>
  <c r="G12" i="32"/>
  <c r="J11" i="32"/>
  <c r="K11" i="32" s="1"/>
  <c r="K12" i="32" s="1"/>
  <c r="G35" i="32" s="1"/>
  <c r="D5" i="31" s="1"/>
  <c r="G11" i="32"/>
  <c r="G10" i="32"/>
  <c r="G9" i="32"/>
  <c r="D37" i="32" s="1"/>
  <c r="G8" i="32"/>
  <c r="G7" i="32"/>
  <c r="G6" i="32"/>
  <c r="G5" i="32"/>
  <c r="D36" i="32" s="1"/>
  <c r="E11" i="31" l="1"/>
  <c r="K30" i="39"/>
  <c r="D37" i="39" s="1"/>
  <c r="K35" i="39" s="1"/>
  <c r="D38" i="39" s="1"/>
  <c r="K23" i="39" s="1"/>
  <c r="E12" i="31"/>
  <c r="D6" i="31"/>
  <c r="D7" i="31"/>
  <c r="K23" i="33"/>
  <c r="E6" i="31"/>
  <c r="G39" i="40"/>
  <c r="H13" i="31" s="1"/>
  <c r="G37" i="32"/>
  <c r="F5" i="31" s="1"/>
  <c r="G36" i="32"/>
  <c r="E5" i="31" s="1"/>
  <c r="K23" i="37"/>
  <c r="K22" i="37"/>
  <c r="K23" i="34"/>
  <c r="K22" i="34"/>
  <c r="D40" i="34" s="1"/>
  <c r="G40" i="34" s="1"/>
  <c r="H7" i="31" s="1"/>
  <c r="K23" i="35"/>
  <c r="K22" i="35"/>
  <c r="K23" i="36"/>
  <c r="K22" i="36"/>
  <c r="D39" i="36" s="1"/>
  <c r="G39" i="36" s="1"/>
  <c r="H9" i="31" s="1"/>
  <c r="K23" i="40"/>
  <c r="K22" i="40"/>
  <c r="K22" i="33"/>
  <c r="F13" i="31"/>
  <c r="K22" i="38" l="1"/>
  <c r="K23" i="38"/>
  <c r="K22" i="39"/>
  <c r="D41" i="39" s="1"/>
  <c r="G41" i="39" s="1"/>
  <c r="H12" i="31" s="1"/>
  <c r="G36" i="39"/>
  <c r="D12" i="31" s="1"/>
  <c r="K23" i="32"/>
  <c r="K22" i="32"/>
  <c r="D39" i="32" s="1"/>
  <c r="G39" i="32" s="1"/>
  <c r="H5" i="31" s="1"/>
  <c r="P14" i="20" l="1"/>
  <c r="Q14" i="20"/>
  <c r="AV18" i="19"/>
  <c r="AV19" i="19"/>
  <c r="AV20" i="19"/>
  <c r="AV21" i="19"/>
  <c r="AV22" i="19"/>
  <c r="AV23" i="19"/>
  <c r="AV24" i="19"/>
  <c r="AV25" i="19"/>
  <c r="AV26" i="19"/>
  <c r="AV17" i="19"/>
  <c r="AV6" i="19"/>
  <c r="AV7" i="19"/>
  <c r="AV8" i="19"/>
  <c r="AV9" i="19"/>
  <c r="AV10" i="19"/>
  <c r="AV11" i="19"/>
  <c r="AV12" i="19"/>
  <c r="AV13" i="19"/>
  <c r="AV14" i="19"/>
  <c r="AV5" i="19"/>
  <c r="I2" i="31" l="1"/>
  <c r="G14" i="31" l="1"/>
  <c r="L22" i="1" s="1"/>
  <c r="J8" i="31" l="1"/>
  <c r="I8" i="31"/>
  <c r="J11" i="31"/>
  <c r="I11" i="31"/>
  <c r="J12" i="31"/>
  <c r="J13" i="31" l="1"/>
  <c r="I13" i="31"/>
  <c r="D14" i="31"/>
  <c r="I10" i="31"/>
  <c r="J10" i="31"/>
  <c r="J6" i="31"/>
  <c r="I6" i="31"/>
  <c r="I12" i="31"/>
  <c r="J9" i="31" l="1"/>
  <c r="I9" i="31"/>
  <c r="J7" i="31"/>
  <c r="I7" i="31"/>
  <c r="S2" i="20" l="1"/>
  <c r="E14" i="8" l="1"/>
  <c r="E8" i="8"/>
  <c r="D4" i="4" l="1"/>
  <c r="F24" i="20" l="1"/>
  <c r="N23" i="20"/>
  <c r="N22" i="20"/>
  <c r="F22" i="20"/>
  <c r="N21" i="20"/>
  <c r="Q17" i="20"/>
  <c r="P17" i="20"/>
  <c r="O17" i="20"/>
  <c r="N17" i="20"/>
  <c r="M17" i="20"/>
  <c r="L17" i="20"/>
  <c r="K17" i="20"/>
  <c r="J17" i="20"/>
  <c r="I17" i="20"/>
  <c r="H17" i="20"/>
  <c r="G17" i="20"/>
  <c r="F17" i="20"/>
  <c r="Q15" i="20"/>
  <c r="P15" i="20"/>
  <c r="O15" i="20"/>
  <c r="N15" i="20"/>
  <c r="M15" i="20"/>
  <c r="L15" i="20"/>
  <c r="K15" i="20"/>
  <c r="J15" i="20"/>
  <c r="I15" i="20"/>
  <c r="H15" i="20"/>
  <c r="G15" i="20"/>
  <c r="F15" i="20"/>
  <c r="Q19" i="20"/>
  <c r="P19" i="20"/>
  <c r="O14" i="20"/>
  <c r="O19" i="20" s="1"/>
  <c r="N14" i="20"/>
  <c r="N19" i="20" s="1"/>
  <c r="M14" i="20"/>
  <c r="M19" i="20" s="1"/>
  <c r="L14" i="20"/>
  <c r="L19" i="20" s="1"/>
  <c r="K14" i="20"/>
  <c r="K19" i="20" s="1"/>
  <c r="J14" i="20"/>
  <c r="J19" i="20" s="1"/>
  <c r="I14" i="20"/>
  <c r="I19" i="20" s="1"/>
  <c r="H14" i="20"/>
  <c r="H19" i="20" s="1"/>
  <c r="G14" i="20"/>
  <c r="G19" i="20" s="1"/>
  <c r="F14" i="20"/>
  <c r="F19" i="20" s="1"/>
  <c r="F12" i="20"/>
  <c r="F16" i="20" s="1"/>
  <c r="F10" i="20"/>
  <c r="G10" i="20" s="1"/>
  <c r="H10" i="20" s="1"/>
  <c r="I10" i="20" s="1"/>
  <c r="J10" i="20" s="1"/>
  <c r="K10" i="20" s="1"/>
  <c r="L10" i="20" s="1"/>
  <c r="M10" i="20" s="1"/>
  <c r="N10" i="20" s="1"/>
  <c r="O10" i="20" s="1"/>
  <c r="P10" i="20" s="1"/>
  <c r="Q10" i="20" s="1"/>
  <c r="H22" i="20"/>
  <c r="F26" i="20" l="1"/>
  <c r="N25" i="20" s="1"/>
  <c r="G12" i="20"/>
  <c r="H12" i="20" s="1"/>
  <c r="F18" i="20"/>
  <c r="I12" i="20"/>
  <c r="H16" i="20"/>
  <c r="H18" i="20" s="1"/>
  <c r="F25" i="20"/>
  <c r="N24" i="20" s="1"/>
  <c r="G16" i="20"/>
  <c r="G18" i="20" s="1"/>
  <c r="I16" i="20" l="1"/>
  <c r="I18" i="20" s="1"/>
  <c r="J12" i="20"/>
  <c r="F28" i="20"/>
  <c r="J16" i="20" l="1"/>
  <c r="K12" i="20"/>
  <c r="J18" i="20" l="1"/>
  <c r="L12" i="20"/>
  <c r="K16" i="20"/>
  <c r="K18" i="20" s="1"/>
  <c r="L16" i="20" l="1"/>
  <c r="L18" i="20" s="1"/>
  <c r="M12" i="20"/>
  <c r="N12" i="20" l="1"/>
  <c r="M16" i="20"/>
  <c r="M18" i="20" s="1"/>
  <c r="O12" i="20" l="1"/>
  <c r="N16" i="20"/>
  <c r="N18" i="20" s="1"/>
  <c r="S8" i="18"/>
  <c r="N8" i="10"/>
  <c r="P12" i="20" l="1"/>
  <c r="O16" i="20"/>
  <c r="O18" i="20" s="1"/>
  <c r="Q12" i="20" l="1"/>
  <c r="Q16" i="20" s="1"/>
  <c r="P16" i="20"/>
  <c r="P18" i="20" s="1"/>
  <c r="AN2" i="15"/>
  <c r="BA2" i="14"/>
  <c r="U2" i="18"/>
  <c r="BB2" i="19"/>
  <c r="H2" i="12"/>
  <c r="R2" i="11"/>
  <c r="AJ2" i="10"/>
  <c r="I2" i="8"/>
  <c r="I2" i="7"/>
  <c r="AM2" i="6"/>
  <c r="AM2" i="5"/>
  <c r="F2" i="4"/>
  <c r="Q18" i="20" l="1"/>
  <c r="F27" i="20"/>
  <c r="F29" i="20" l="1"/>
  <c r="F30" i="20" s="1"/>
  <c r="N26" i="20"/>
  <c r="F25" i="18"/>
  <c r="G25" i="18"/>
  <c r="H25" i="18"/>
  <c r="I25" i="18"/>
  <c r="J25" i="18"/>
  <c r="K25" i="18"/>
  <c r="K30" i="18" s="1"/>
  <c r="L25" i="18"/>
  <c r="L30" i="18" s="1"/>
  <c r="M25" i="18"/>
  <c r="M30" i="18" s="1"/>
  <c r="N25" i="18"/>
  <c r="O25" i="18"/>
  <c r="P25" i="18"/>
  <c r="Q25" i="18"/>
  <c r="F26" i="18"/>
  <c r="G26" i="18"/>
  <c r="H26" i="18"/>
  <c r="I26" i="18"/>
  <c r="J26" i="18"/>
  <c r="K26" i="18"/>
  <c r="L26" i="18"/>
  <c r="M26" i="18"/>
  <c r="N26" i="18"/>
  <c r="O26" i="18"/>
  <c r="P26" i="18"/>
  <c r="Q26" i="18"/>
  <c r="F27" i="18"/>
  <c r="G27" i="18"/>
  <c r="H27" i="18"/>
  <c r="I27" i="18"/>
  <c r="J27" i="18"/>
  <c r="K27" i="18"/>
  <c r="L27" i="18"/>
  <c r="M27" i="18"/>
  <c r="N27" i="18"/>
  <c r="O27" i="18"/>
  <c r="P27" i="18"/>
  <c r="Q27" i="18"/>
  <c r="F28" i="18"/>
  <c r="G28" i="18"/>
  <c r="G29" i="18" s="1"/>
  <c r="H28" i="18"/>
  <c r="H29" i="18" s="1"/>
  <c r="I28" i="18"/>
  <c r="I29" i="18" s="1"/>
  <c r="J28" i="18"/>
  <c r="K28" i="18"/>
  <c r="L28" i="18"/>
  <c r="M28" i="18"/>
  <c r="N28" i="18"/>
  <c r="O28" i="18"/>
  <c r="O29" i="18" s="1"/>
  <c r="P28" i="18"/>
  <c r="P29" i="18" s="1"/>
  <c r="Q28" i="18"/>
  <c r="Q29" i="18" s="1"/>
  <c r="F29" i="18"/>
  <c r="J29" i="18"/>
  <c r="N29" i="18"/>
  <c r="F30" i="18"/>
  <c r="G30" i="18"/>
  <c r="H30" i="18"/>
  <c r="I30" i="18"/>
  <c r="J30" i="18"/>
  <c r="N30" i="18"/>
  <c r="O30" i="18"/>
  <c r="P30" i="18"/>
  <c r="Q30" i="18"/>
  <c r="Q15" i="18"/>
  <c r="P15" i="18"/>
  <c r="O15" i="18"/>
  <c r="N15" i="18"/>
  <c r="M15" i="18"/>
  <c r="L15" i="18"/>
  <c r="K15" i="18"/>
  <c r="J15" i="18"/>
  <c r="I15" i="18"/>
  <c r="H15" i="18"/>
  <c r="G15" i="18"/>
  <c r="F15" i="18"/>
  <c r="Q14" i="18"/>
  <c r="P14" i="18"/>
  <c r="P16" i="18" s="1"/>
  <c r="O14" i="18"/>
  <c r="N14" i="18"/>
  <c r="N16" i="18" s="1"/>
  <c r="M14" i="18"/>
  <c r="M16" i="18" s="1"/>
  <c r="L14" i="18"/>
  <c r="K14" i="18"/>
  <c r="K16" i="18" s="1"/>
  <c r="J14" i="18"/>
  <c r="I14" i="18"/>
  <c r="H14" i="18"/>
  <c r="H16" i="18" s="1"/>
  <c r="G14" i="18"/>
  <c r="F14" i="18"/>
  <c r="F16" i="18" s="1"/>
  <c r="Q13" i="18"/>
  <c r="P13" i="18"/>
  <c r="O13" i="18"/>
  <c r="N13" i="18"/>
  <c r="M13" i="18"/>
  <c r="L13" i="18"/>
  <c r="K13" i="18"/>
  <c r="J13" i="18"/>
  <c r="I13" i="18"/>
  <c r="H13" i="18"/>
  <c r="G13" i="18"/>
  <c r="F13" i="18"/>
  <c r="Q12" i="18"/>
  <c r="Q17" i="18" s="1"/>
  <c r="P12" i="18"/>
  <c r="P17" i="18" s="1"/>
  <c r="O12" i="18"/>
  <c r="O17" i="18" s="1"/>
  <c r="N12" i="18"/>
  <c r="N17" i="18" s="1"/>
  <c r="M12" i="18"/>
  <c r="M17" i="18" s="1"/>
  <c r="L12" i="18"/>
  <c r="L17" i="18" s="1"/>
  <c r="K12" i="18"/>
  <c r="K17" i="18" s="1"/>
  <c r="J12" i="18"/>
  <c r="J17" i="18" s="1"/>
  <c r="I12" i="18"/>
  <c r="I17" i="18" s="1"/>
  <c r="H12" i="18"/>
  <c r="H17" i="18" s="1"/>
  <c r="G12" i="18"/>
  <c r="G17" i="18" s="1"/>
  <c r="F12" i="18"/>
  <c r="F17" i="18" s="1"/>
  <c r="S23" i="18"/>
  <c r="S22" i="18"/>
  <c r="S21" i="18"/>
  <c r="S9" i="18"/>
  <c r="S10" i="18"/>
  <c r="R20" i="18"/>
  <c r="S20" i="18" s="1"/>
  <c r="R7" i="18"/>
  <c r="S7" i="18" s="1"/>
  <c r="M29" i="18" l="1"/>
  <c r="K29" i="18"/>
  <c r="L29" i="18"/>
  <c r="G16" i="18"/>
  <c r="O16" i="18"/>
  <c r="I16" i="18"/>
  <c r="Q16" i="18"/>
  <c r="J16" i="18"/>
  <c r="L16" i="18"/>
  <c r="R28" i="18"/>
  <c r="S28" i="18" s="1"/>
  <c r="R12" i="18"/>
  <c r="S12" i="18" s="1"/>
  <c r="R13" i="18"/>
  <c r="S13" i="18" s="1"/>
  <c r="R30" i="18"/>
  <c r="S30" i="18" s="1"/>
  <c r="R25" i="18"/>
  <c r="S25" i="18" s="1"/>
  <c r="R15" i="18"/>
  <c r="S15" i="18" s="1"/>
  <c r="R17" i="18"/>
  <c r="S17" i="18" s="1"/>
  <c r="R14" i="18"/>
  <c r="S14" i="18" s="1"/>
  <c r="R27" i="18"/>
  <c r="S27" i="18" s="1"/>
  <c r="R26" i="18"/>
  <c r="S26" i="18" s="1"/>
  <c r="R16" i="18" l="1"/>
  <c r="S16" i="18" s="1"/>
  <c r="R29" i="18"/>
  <c r="S29" i="18" s="1"/>
  <c r="F14" i="31" l="1"/>
  <c r="L21" i="1" s="1"/>
  <c r="I5" i="14" l="1"/>
  <c r="D5" i="12"/>
  <c r="N6" i="10"/>
  <c r="E14" i="31" l="1"/>
  <c r="J5" i="31"/>
  <c r="L20" i="1" l="1"/>
  <c r="J14" i="31"/>
  <c r="I5" i="31"/>
  <c r="H14" i="31"/>
  <c r="L19" i="1" l="1"/>
  <c r="C10" i="8" s="1"/>
  <c r="I14" i="31"/>
  <c r="L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AFF0C24C-FEB4-424D-A6EE-EB8FB5AFB795}">
      <text>
        <r>
          <rPr>
            <sz val="9"/>
            <color indexed="10"/>
            <rFont val="メイリオ"/>
            <family val="3"/>
            <charset val="128"/>
          </rPr>
          <t xml:space="preserve">
　設置場所を選択
</t>
        </r>
      </text>
    </comment>
    <comment ref="E35" authorId="0" shapeId="0" xr:uid="{354C8EEE-D28B-4A40-841D-C4AA98D58ABB}">
      <text>
        <r>
          <rPr>
            <sz val="9"/>
            <color indexed="10"/>
            <rFont val="メイリオ"/>
            <family val="3"/>
            <charset val="128"/>
          </rPr>
          <t>設備を選択</t>
        </r>
      </text>
    </comment>
    <comment ref="E38" authorId="0" shapeId="0" xr:uid="{9810602B-17C8-4EBC-8406-2AD5A774B064}">
      <text>
        <r>
          <rPr>
            <sz val="9"/>
            <color indexed="10"/>
            <rFont val="メイリオ"/>
            <family val="3"/>
            <charset val="128"/>
          </rPr>
          <t>申請の有無を選択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79AAD4E9-F8C2-4CB2-9C75-2C6A38846C1E}">
      <text>
        <r>
          <rPr>
            <sz val="9"/>
            <color indexed="10"/>
            <rFont val="メイリオ"/>
            <family val="3"/>
            <charset val="128"/>
          </rPr>
          <t>設備を選択</t>
        </r>
      </text>
    </comment>
    <comment ref="E35" authorId="0" shapeId="0" xr:uid="{AF6E3BF9-E405-4AB7-B989-E89AFEDC1FBB}">
      <text>
        <r>
          <rPr>
            <sz val="9"/>
            <color indexed="10"/>
            <rFont val="メイリオ"/>
            <family val="3"/>
            <charset val="128"/>
          </rPr>
          <t>台数を入力</t>
        </r>
      </text>
    </comment>
    <comment ref="D36" authorId="0" shapeId="0" xr:uid="{B25CD350-8AF5-4849-AF76-D7475E49214B}">
      <text>
        <r>
          <rPr>
            <sz val="9"/>
            <color indexed="10"/>
            <rFont val="メイリオ"/>
            <family val="3"/>
            <charset val="128"/>
          </rPr>
          <t>設備を選択</t>
        </r>
      </text>
    </comment>
    <comment ref="E36" authorId="0" shapeId="0" xr:uid="{EF06FFE0-49FD-46D0-8E3F-57D010F02857}">
      <text>
        <r>
          <rPr>
            <sz val="9"/>
            <color indexed="10"/>
            <rFont val="メイリオ"/>
            <family val="3"/>
            <charset val="128"/>
          </rPr>
          <t>台数を入力</t>
        </r>
      </text>
    </comment>
    <comment ref="E39" authorId="0" shapeId="0" xr:uid="{62474DA7-AD9A-4D5E-8184-50E4EC34F436}">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A473B9FF-7D7F-4222-9AAD-BF6397129D7B}">
      <text>
        <r>
          <rPr>
            <sz val="9"/>
            <color indexed="10"/>
            <rFont val="メイリオ"/>
            <family val="3"/>
            <charset val="128"/>
          </rPr>
          <t>設備を選択</t>
        </r>
      </text>
    </comment>
    <comment ref="E35" authorId="0" shapeId="0" xr:uid="{DF95E439-3FF8-49EA-B0C8-0C12E11E5C98}">
      <text>
        <r>
          <rPr>
            <sz val="9"/>
            <color indexed="10"/>
            <rFont val="メイリオ"/>
            <family val="3"/>
            <charset val="128"/>
          </rPr>
          <t>台数を入力</t>
        </r>
      </text>
    </comment>
    <comment ref="D36" authorId="0" shapeId="0" xr:uid="{E47C2E9A-9702-4C29-BDC5-E7507000C83C}">
      <text>
        <r>
          <rPr>
            <sz val="9"/>
            <color indexed="10"/>
            <rFont val="メイリオ"/>
            <family val="3"/>
            <charset val="128"/>
          </rPr>
          <t>設備を選択</t>
        </r>
      </text>
    </comment>
    <comment ref="E36" authorId="0" shapeId="0" xr:uid="{8619F1E4-1957-45B2-8897-D5EEEAE74621}">
      <text>
        <r>
          <rPr>
            <sz val="9"/>
            <color indexed="10"/>
            <rFont val="メイリオ"/>
            <family val="3"/>
            <charset val="128"/>
          </rPr>
          <t>台数を入力</t>
        </r>
      </text>
    </comment>
    <comment ref="E39" authorId="0" shapeId="0" xr:uid="{4DB3A866-35D7-4815-B567-EDC01AE7CA0A}">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25649234-B5EC-473D-9AC7-1FDC46F57FD4}">
      <text>
        <r>
          <rPr>
            <sz val="9"/>
            <color indexed="10"/>
            <rFont val="メイリオ"/>
            <family val="3"/>
            <charset val="128"/>
          </rPr>
          <t>台数を入力</t>
        </r>
      </text>
    </comment>
    <comment ref="E38" authorId="0" shapeId="0" xr:uid="{9050582A-CC01-4821-972D-F138C95367B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ED017982-42CD-412F-8D6A-A5EAB8E1C044}">
      <text>
        <r>
          <rPr>
            <sz val="9"/>
            <color indexed="10"/>
            <rFont val="メイリオ"/>
            <family val="3"/>
            <charset val="128"/>
          </rPr>
          <t>台数を入力</t>
        </r>
      </text>
    </comment>
    <comment ref="E38" authorId="0" shapeId="0" xr:uid="{87628D9F-426B-49D5-A08E-1E2A722A8A70}">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87449F19-70B4-4AB0-816F-11D57BA538C9}">
      <text>
        <r>
          <rPr>
            <sz val="9"/>
            <color indexed="10"/>
            <rFont val="メイリオ"/>
            <family val="3"/>
            <charset val="128"/>
          </rPr>
          <t>台数を入力</t>
        </r>
      </text>
    </comment>
    <comment ref="E36" authorId="0" shapeId="0" xr:uid="{45D78623-571D-400D-A208-CCCD839A1651}">
      <text>
        <r>
          <rPr>
            <sz val="9"/>
            <color indexed="10"/>
            <rFont val="メイリオ"/>
            <family val="3"/>
            <charset val="128"/>
          </rPr>
          <t>１台当たり300Nm3を上限とした合計を入力</t>
        </r>
      </text>
    </comment>
    <comment ref="E39" authorId="0" shapeId="0" xr:uid="{A5A58A40-4BBD-44B5-9D88-1671B1AAB5BF}">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EC491F41-7920-4604-AEB1-DB360A62424A}">
      <text>
        <r>
          <rPr>
            <sz val="9"/>
            <color indexed="10"/>
            <rFont val="メイリオ"/>
            <family val="3"/>
            <charset val="128"/>
          </rPr>
          <t>台数を入力</t>
        </r>
      </text>
    </comment>
    <comment ref="E36" authorId="0" shapeId="0" xr:uid="{B6E78A06-8BED-4A12-A1C9-6AD6322092CA}">
      <text>
        <r>
          <rPr>
            <sz val="9"/>
            <color indexed="10"/>
            <rFont val="メイリオ"/>
            <family val="3"/>
            <charset val="128"/>
          </rPr>
          <t>１台当たり3000Nm3を上限とした合計を入力</t>
        </r>
      </text>
    </comment>
    <comment ref="E39" authorId="0" shapeId="0" xr:uid="{D9FF998C-9D15-4BCE-852B-2AB391847095}">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08120DA6-32FE-4537-9213-384F3D2E115A}">
      <text>
        <r>
          <rPr>
            <sz val="9"/>
            <color indexed="10"/>
            <rFont val="メイリオ"/>
            <family val="3"/>
            <charset val="128"/>
          </rPr>
          <t>設備の合計容量を入力</t>
        </r>
      </text>
    </comment>
    <comment ref="E40" authorId="0" shapeId="0" xr:uid="{9E1E751B-ED8D-4ABA-B350-51FACE8B85FC}">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8" authorId="0" shapeId="0" xr:uid="{AD9D6AD4-EBEF-4A7D-A4F0-59F4BEBC5128}">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1900-000001000000}">
      <text>
        <r>
          <rPr>
            <b/>
            <sz val="10"/>
            <color indexed="81"/>
            <rFont val="ＭＳ Ｐゴシック"/>
            <family val="3"/>
            <charset val="128"/>
          </rPr>
          <t>発熱量・燃料消費は、HHV（高位発熱量）ベースで記入してください。</t>
        </r>
      </text>
    </comment>
    <comment ref="C6" authorId="0" shapeId="0" xr:uid="{00000000-0006-0000-1900-000002000000}">
      <text>
        <r>
          <rPr>
            <b/>
            <sz val="9"/>
            <color indexed="81"/>
            <rFont val="ＭＳ Ｐゴシック"/>
            <family val="3"/>
            <charset val="128"/>
          </rPr>
          <t>年度を記載してください</t>
        </r>
      </text>
    </comment>
    <comment ref="C19" authorId="0" shapeId="0" xr:uid="{00000000-0006-0000-1900-000003000000}">
      <text>
        <r>
          <rPr>
            <b/>
            <sz val="9"/>
            <color indexed="81"/>
            <rFont val="ＭＳ Ｐゴシック"/>
            <family val="3"/>
            <charset val="128"/>
          </rPr>
          <t>年度を記載してください</t>
        </r>
      </text>
    </comment>
  </commentList>
</comments>
</file>

<file path=xl/sharedStrings.xml><?xml version="1.0" encoding="utf-8"?>
<sst xmlns="http://schemas.openxmlformats.org/spreadsheetml/2006/main" count="1087" uniqueCount="609">
  <si>
    <t>第１号様式（第８条関係）</t>
  </si>
  <si>
    <t>助成金交付申請書</t>
  </si>
  <si>
    <t>円</t>
    <rPh sb="0" eb="1">
      <t>エン</t>
    </rPh>
    <phoneticPr fontId="5"/>
  </si>
  <si>
    <t>日</t>
    <rPh sb="0" eb="1">
      <t>ヒ</t>
    </rPh>
    <phoneticPr fontId="5"/>
  </si>
  <si>
    <t>月</t>
    <rPh sb="0" eb="1">
      <t>ツキ</t>
    </rPh>
    <phoneticPr fontId="5"/>
  </si>
  <si>
    <t>年</t>
    <rPh sb="0" eb="1">
      <t>ネン</t>
    </rPh>
    <phoneticPr fontId="5"/>
  </si>
  <si>
    <t>数量</t>
    <rPh sb="0" eb="2">
      <t>スウリョウ</t>
    </rPh>
    <phoneticPr fontId="5"/>
  </si>
  <si>
    <t>ふりがな</t>
  </si>
  <si>
    <t>（</t>
    <phoneticPr fontId="5"/>
  </si>
  <si>
    <t>％</t>
    <phoneticPr fontId="5"/>
  </si>
  <si>
    <t>kW</t>
    <phoneticPr fontId="5"/>
  </si>
  <si>
    <t>備考</t>
  </si>
  <si>
    <t>（注）</t>
    <phoneticPr fontId="5"/>
  </si>
  <si>
    <t>第２号様式（第８条関係）　別紙１その１</t>
  </si>
  <si>
    <t>助成対象事業者について</t>
  </si>
  <si>
    <t>１　助成対象事業者に関する情報</t>
  </si>
  <si>
    <t>企業名</t>
  </si>
  <si>
    <t>代表者</t>
  </si>
  <si>
    <t>開業・設立日</t>
  </si>
  <si>
    <t>大分類</t>
  </si>
  <si>
    <t>中分類</t>
  </si>
  <si>
    <t>資本金（出資金）</t>
  </si>
  <si>
    <t>株主数（出資者数）</t>
  </si>
  <si>
    <t>発行済株式総数（出資総額）</t>
  </si>
  <si>
    <t>人</t>
  </si>
  <si>
    <t>従業員数（役員を除く。）</t>
  </si>
  <si>
    <r>
      <t>企業の沿革</t>
    </r>
    <r>
      <rPr>
        <vertAlign val="superscript"/>
        <sz val="12"/>
        <color indexed="8"/>
        <rFont val="ＭＳ 明朝"/>
        <family val="1"/>
        <charset val="128"/>
      </rPr>
      <t>※3</t>
    </r>
  </si>
  <si>
    <r>
      <t>代表者の略歴</t>
    </r>
    <r>
      <rPr>
        <vertAlign val="superscript"/>
        <sz val="12"/>
        <color indexed="8"/>
        <rFont val="ＭＳ 明朝"/>
        <family val="1"/>
        <charset val="128"/>
      </rPr>
      <t>※3</t>
    </r>
  </si>
  <si>
    <t>ホームページアドレス</t>
  </si>
  <si>
    <t>※1　</t>
    <phoneticPr fontId="5"/>
  </si>
  <si>
    <t>売上高が最も大きな業種を記載すること。</t>
    <phoneticPr fontId="5"/>
  </si>
  <si>
    <t>※2　</t>
    <phoneticPr fontId="5"/>
  </si>
  <si>
    <t>企業及び代表者の刑事上の処分などがある場合は、沿革又は略歴に記載すること。</t>
    <phoneticPr fontId="5"/>
  </si>
  <si>
    <t>※3　</t>
    <phoneticPr fontId="5"/>
  </si>
  <si>
    <t>第２号様式（第８条関係）　別紙１その２</t>
  </si>
  <si>
    <t>２　助成対象事業者の現況など</t>
  </si>
  <si>
    <t>資本金</t>
  </si>
  <si>
    <t>従業員数</t>
  </si>
  <si>
    <r>
      <t>出資比率</t>
    </r>
    <r>
      <rPr>
        <vertAlign val="superscript"/>
        <sz val="10.5"/>
        <color indexed="8"/>
        <rFont val="ＭＳ 明朝"/>
        <family val="1"/>
        <charset val="128"/>
      </rPr>
      <t>※2</t>
    </r>
  </si>
  <si>
    <t>百万円</t>
  </si>
  <si>
    <t>株</t>
  </si>
  <si>
    <t>%</t>
  </si>
  <si>
    <t>※1　出資額が多い順に10位まで株主を記載すること。</t>
  </si>
  <si>
    <t>※2　小数点２位以下を切捨てた数値を記載すること。</t>
  </si>
  <si>
    <t>主な製品・商品・サービス等の売上高</t>
  </si>
  <si>
    <t>主たる業種
（業種）</t>
    <phoneticPr fontId="5"/>
  </si>
  <si>
    <t>第２号様式（第８条関係）　別紙１その３</t>
  </si>
  <si>
    <t>担当</t>
  </si>
  <si>
    <t>単位</t>
  </si>
  <si>
    <t>4月</t>
  </si>
  <si>
    <t>5月</t>
  </si>
  <si>
    <t>6月</t>
  </si>
  <si>
    <t>7月</t>
  </si>
  <si>
    <t>8月</t>
  </si>
  <si>
    <t>9月</t>
  </si>
  <si>
    <t>10月</t>
  </si>
  <si>
    <t>11月</t>
  </si>
  <si>
    <t>12月</t>
  </si>
  <si>
    <t>1月</t>
  </si>
  <si>
    <t>2月</t>
  </si>
  <si>
    <t>3月</t>
  </si>
  <si>
    <t>kWh</t>
  </si>
  <si>
    <t>合計</t>
    <rPh sb="0" eb="2">
      <t>ゴウケイ</t>
    </rPh>
    <phoneticPr fontId="5"/>
  </si>
  <si>
    <t>工程</t>
  </si>
  <si>
    <t>交付決定通知</t>
  </si>
  <si>
    <t>詳細設計</t>
  </si>
  <si>
    <t>機器製作</t>
  </si>
  <si>
    <t>据付工事</t>
  </si>
  <si>
    <t>試運転</t>
  </si>
  <si>
    <t>機器・工事検収引渡し</t>
  </si>
  <si>
    <t>（注）交付決定通知受領日を想定して記載すること。</t>
  </si>
  <si>
    <t>（注）工程の内容は、適宜追加すること。</t>
  </si>
  <si>
    <t>年度</t>
    <rPh sb="0" eb="2">
      <t>ネンド</t>
    </rPh>
    <phoneticPr fontId="5"/>
  </si>
  <si>
    <t>）</t>
    <phoneticPr fontId="5"/>
  </si>
  <si>
    <t>住所</t>
    <phoneticPr fontId="5"/>
  </si>
  <si>
    <t>年</t>
    <rPh sb="0" eb="1">
      <t>ネン</t>
    </rPh>
    <phoneticPr fontId="5"/>
  </si>
  <si>
    <t>月</t>
    <rPh sb="0" eb="1">
      <t>ツキ</t>
    </rPh>
    <phoneticPr fontId="5"/>
  </si>
  <si>
    <t>日</t>
    <rPh sb="0" eb="1">
      <t>ヒ</t>
    </rPh>
    <phoneticPr fontId="5"/>
  </si>
  <si>
    <t>（事業所の名称：</t>
    <phoneticPr fontId="5"/>
  </si>
  <si>
    <t>第３号様式（第８条関係）</t>
  </si>
  <si>
    <t>誓　約　書</t>
  </si>
  <si>
    <t>住　所</t>
  </si>
  <si>
    <t>＊</t>
    <phoneticPr fontId="5"/>
  </si>
  <si>
    <t>この誓約書における「暴力団関係者」とは、次に掲げる者をいう。</t>
    <phoneticPr fontId="5"/>
  </si>
  <si>
    <t>暴力団又は暴力団員が実質的に経営を支配する法人等に所属する者</t>
    <phoneticPr fontId="5"/>
  </si>
  <si>
    <t>暴力団員を雇用している者</t>
    <phoneticPr fontId="5"/>
  </si>
  <si>
    <t>・</t>
    <phoneticPr fontId="5"/>
  </si>
  <si>
    <t>暴力団又は暴力団員を不当に利用していると認められる者</t>
    <phoneticPr fontId="5"/>
  </si>
  <si>
    <t>＊</t>
    <phoneticPr fontId="5"/>
  </si>
  <si>
    <t>暴力団の維持、運営に協力し、又は関与していると認められる者</t>
    <phoneticPr fontId="5"/>
  </si>
  <si>
    <t>暴力団又は暴力団員と社会的に非難されるべき関係を有していると認められる者</t>
    <phoneticPr fontId="5"/>
  </si>
  <si>
    <t>法人その他の団体にあっては、主たる事務所の所在地、名称及び代表者の氏名を</t>
    <phoneticPr fontId="5"/>
  </si>
  <si>
    <t>記入すること。</t>
    <phoneticPr fontId="5"/>
  </si>
  <si>
    <r>
      <t>２．１</t>
    </r>
    <r>
      <rPr>
        <sz val="7"/>
        <color indexed="8"/>
        <rFont val="ＭＳ 明朝"/>
        <family val="1"/>
        <charset val="128"/>
      </rPr>
      <t xml:space="preserve">    </t>
    </r>
    <r>
      <rPr>
        <sz val="12"/>
        <color indexed="8"/>
        <rFont val="ＭＳ 明朝"/>
        <family val="1"/>
        <charset val="128"/>
      </rPr>
      <t>株主（出資者）構成</t>
    </r>
  </si>
  <si>
    <r>
      <t>２．２</t>
    </r>
    <r>
      <rPr>
        <sz val="7"/>
        <color indexed="8"/>
        <rFont val="ＭＳ 明朝"/>
        <family val="1"/>
        <charset val="128"/>
      </rPr>
      <t xml:space="preserve">    </t>
    </r>
    <r>
      <rPr>
        <sz val="12"/>
        <color indexed="8"/>
        <rFont val="ＭＳ 明朝"/>
        <family val="1"/>
        <charset val="128"/>
      </rPr>
      <t>直近の決算期に製品・商品・サービス等別売上高（主たるもの）</t>
    </r>
  </si>
  <si>
    <r>
      <t>２．３</t>
    </r>
    <r>
      <rPr>
        <sz val="7"/>
        <color indexed="8"/>
        <rFont val="ＭＳ 明朝"/>
        <family val="1"/>
        <charset val="128"/>
      </rPr>
      <t xml:space="preserve">    </t>
    </r>
    <r>
      <rPr>
        <sz val="12"/>
        <color indexed="8"/>
        <rFont val="ＭＳ 明朝"/>
        <family val="1"/>
        <charset val="128"/>
      </rPr>
      <t>助成対象事業者が計画する助成対象事業の実施体制</t>
    </r>
    <phoneticPr fontId="5"/>
  </si>
  <si>
    <t>第２号様式（第８条関係）　その３</t>
    <phoneticPr fontId="5"/>
  </si>
  <si>
    <t>第２号様式（第８条関係）　その４</t>
    <phoneticPr fontId="5"/>
  </si>
  <si>
    <t>氏名</t>
    <phoneticPr fontId="5"/>
  </si>
  <si>
    <t>統計法（令和19年法律第53号）第28条第１項及び附則第３条の規定に基づき、法第２条第９項に規定する統計基準のこと。</t>
  </si>
  <si>
    <t>助成金事業工程表</t>
    <phoneticPr fontId="5"/>
  </si>
  <si>
    <t>単価［円］</t>
    <rPh sb="0" eb="2">
      <t>タンカ</t>
    </rPh>
    <rPh sb="3" eb="4">
      <t>エン</t>
    </rPh>
    <phoneticPr fontId="5"/>
  </si>
  <si>
    <t>経費［円］</t>
    <rPh sb="0" eb="2">
      <t>ケイヒ</t>
    </rPh>
    <phoneticPr fontId="5"/>
  </si>
  <si>
    <t>←自動計算</t>
    <rPh sb="1" eb="3">
      <t>ジドウ</t>
    </rPh>
    <rPh sb="3" eb="5">
      <t>ケイサン</t>
    </rPh>
    <phoneticPr fontId="5"/>
  </si>
  <si>
    <t>4月</t>
    <phoneticPr fontId="5"/>
  </si>
  <si>
    <t>百万円）</t>
    <rPh sb="0" eb="1">
      <t>ヒャク</t>
    </rPh>
    <rPh sb="1" eb="2">
      <t>マン</t>
    </rPh>
    <phoneticPr fontId="5"/>
  </si>
  <si>
    <t>千円）</t>
    <rPh sb="0" eb="1">
      <t>セン</t>
    </rPh>
    <phoneticPr fontId="5"/>
  </si>
  <si>
    <t>再エネ由来水素の本格活用を見据えた設備等の使用計画書</t>
    <phoneticPr fontId="5"/>
  </si>
  <si>
    <t>公益財団法人　東京都環境公社</t>
    <phoneticPr fontId="5"/>
  </si>
  <si>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</si>
  <si>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</si>
  <si>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</si>
  <si>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</si>
  <si>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</si>
  <si>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</si>
  <si>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</si>
  <si>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</si>
  <si>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</si>
  <si>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</si>
  <si>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</si>
  <si>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</si>
  <si>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</si>
  <si>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</si>
  <si>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</si>
  <si>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</si>
  <si>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</si>
  <si>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</si>
  <si>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</si>
  <si>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</si>
  <si>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</si>
  <si>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</si>
  <si>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</si>
  <si>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</si>
  <si>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</si>
  <si>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</si>
  <si>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</si>
  <si>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</si>
  <si>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</si>
  <si>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</si>
  <si>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</si>
  <si>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</si>
  <si>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</si>
  <si>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</si>
  <si>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</si>
  <si>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</si>
  <si>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</si>
  <si>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</si>
  <si>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</si>
  <si>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</si>
  <si>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</si>
  <si>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</si>
  <si>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</si>
  <si>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</si>
  <si>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</si>
  <si>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</si>
  <si>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</si>
  <si>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</si>
  <si>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</si>
  <si>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</si>
  <si>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</si>
  <si>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</si>
  <si>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</si>
  <si>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</si>
  <si>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</si>
  <si>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</si>
  <si>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</si>
  <si>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</si>
  <si>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</si>
  <si>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</si>
  <si>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</si>
  <si>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</si>
  <si>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</si>
  <si>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</si>
  <si>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</si>
  <si>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</si>
  <si>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</si>
  <si>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</si>
  <si>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</si>
  <si>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</si>
  <si>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</si>
  <si>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</si>
  <si>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</si>
  <si>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</si>
  <si>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</si>
  <si>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</si>
  <si>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</si>
  <si>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</si>
  <si>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</si>
  <si>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</si>
  <si>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</si>
  <si>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</si>
  <si>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</si>
  <si>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</si>
  <si>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</si>
  <si>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</si>
  <si>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</si>
  <si>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</si>
  <si>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</si>
  <si>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</si>
  <si>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</si>
  <si>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</si>
  <si>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</si>
  <si>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</si>
  <si>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</si>
  <si>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</si>
  <si>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</si>
  <si>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</si>
  <si>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</si>
  <si>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5"/>
  </si>
  <si>
    <t>Ｓ公務【他に分類されるものを除く】</t>
    <phoneticPr fontId="5"/>
  </si>
  <si>
    <t>Ｒサービス業【他に分類されないもの】</t>
    <phoneticPr fontId="5"/>
  </si>
  <si>
    <t>Ｑ複合サービス事業</t>
    <phoneticPr fontId="5"/>
  </si>
  <si>
    <t>Ｐ医療・福祉</t>
    <phoneticPr fontId="5"/>
  </si>
  <si>
    <t>Ｏ教育・学習支援業</t>
    <phoneticPr fontId="5"/>
  </si>
  <si>
    <t>Ｎ生活関連サービス業・娯楽業</t>
    <phoneticPr fontId="5"/>
  </si>
  <si>
    <t>Ｍ宿泊業・飲食サービス業</t>
    <phoneticPr fontId="5"/>
  </si>
  <si>
    <t>Ｌ学術研究・専門・技術サービス業</t>
    <phoneticPr fontId="5"/>
  </si>
  <si>
    <t>Ｋ不動産業・物品賃貸業</t>
    <phoneticPr fontId="5"/>
  </si>
  <si>
    <t>Ｊ金融業・保険業</t>
    <phoneticPr fontId="5"/>
  </si>
  <si>
    <t>Ｉ卸売業・小売業</t>
    <phoneticPr fontId="5"/>
  </si>
  <si>
    <t>Ｈ運輸業・郵便業</t>
    <phoneticPr fontId="5"/>
  </si>
  <si>
    <t>Ｇ情報通信業</t>
    <phoneticPr fontId="5"/>
  </si>
  <si>
    <t>Ｆ電気・ガス・熱供給・水道業</t>
    <phoneticPr fontId="5"/>
  </si>
  <si>
    <t>Ｅ製造業</t>
    <phoneticPr fontId="5"/>
  </si>
  <si>
    <t>Ｄ建設業</t>
    <phoneticPr fontId="5"/>
  </si>
  <si>
    <t>Ｃ鉱業・採石業・砂利採取業</t>
    <phoneticPr fontId="5"/>
  </si>
  <si>
    <t>Ｂ漁業</t>
    <phoneticPr fontId="5"/>
  </si>
  <si>
    <t>Ａ農業・林業</t>
    <phoneticPr fontId="5"/>
  </si>
  <si>
    <r>
      <t>日本標準産業分類</t>
    </r>
    <r>
      <rPr>
        <vertAlign val="superscript"/>
        <sz val="12"/>
        <rFont val="ＭＳ 明朝"/>
        <family val="1"/>
        <charset val="128"/>
      </rPr>
      <t xml:space="preserve">※1
</t>
    </r>
    <r>
      <rPr>
        <sz val="12"/>
        <rFont val="ＭＳ 明朝"/>
        <family val="1"/>
        <charset val="128"/>
      </rPr>
      <t>による業種</t>
    </r>
    <r>
      <rPr>
        <vertAlign val="superscript"/>
        <sz val="12"/>
        <rFont val="ＭＳ 明朝"/>
        <family val="1"/>
        <charset val="128"/>
      </rPr>
      <t>※2</t>
    </r>
    <phoneticPr fontId="5"/>
  </si>
  <si>
    <t>←大分類をプルダウンリストから選択後、</t>
    <rPh sb="1" eb="4">
      <t>ダイブンルイ</t>
    </rPh>
    <rPh sb="15" eb="17">
      <t>センタク</t>
    </rPh>
    <rPh sb="17" eb="18">
      <t>ゴ</t>
    </rPh>
    <phoneticPr fontId="5"/>
  </si>
  <si>
    <t>純水素型燃料電池の使用計画書</t>
    <rPh sb="0" eb="8">
      <t>ジュンスイソカタネンリョウデンチ</t>
    </rPh>
    <rPh sb="9" eb="11">
      <t>シヨウ</t>
    </rPh>
    <rPh sb="11" eb="14">
      <t>ケイカクショ</t>
    </rPh>
    <phoneticPr fontId="5"/>
  </si>
  <si>
    <t>型式</t>
    <rPh sb="0" eb="2">
      <t>カタシキ</t>
    </rPh>
    <phoneticPr fontId="31"/>
  </si>
  <si>
    <t>メーカー</t>
    <phoneticPr fontId="31"/>
  </si>
  <si>
    <t>台数</t>
    <rPh sb="0" eb="2">
      <t>ダイスウ</t>
    </rPh>
    <phoneticPr fontId="5"/>
  </si>
  <si>
    <t>燃料消費（HHV)</t>
    <rPh sb="0" eb="2">
      <t>ネンリョウ</t>
    </rPh>
    <rPh sb="2" eb="4">
      <t>ショウヒ</t>
    </rPh>
    <phoneticPr fontId="5"/>
  </si>
  <si>
    <t>発熱量（HHV)</t>
    <rPh sb="0" eb="2">
      <t>ハツネツ</t>
    </rPh>
    <rPh sb="2" eb="3">
      <t>リョウ</t>
    </rPh>
    <phoneticPr fontId="5"/>
  </si>
  <si>
    <t>単位</t>
    <rPh sb="0" eb="2">
      <t>タンイ</t>
    </rPh>
    <phoneticPr fontId="5"/>
  </si>
  <si>
    <t>4月</t>
    <rPh sb="1" eb="2">
      <t>ゲツ</t>
    </rPh>
    <phoneticPr fontId="5"/>
  </si>
  <si>
    <t>年計</t>
    <rPh sb="0" eb="1">
      <t>ネン</t>
    </rPh>
    <phoneticPr fontId="31"/>
  </si>
  <si>
    <t>設備合計</t>
    <rPh sb="0" eb="2">
      <t>セツビ</t>
    </rPh>
    <rPh sb="2" eb="4">
      <t>ゴウケイ</t>
    </rPh>
    <phoneticPr fontId="31"/>
  </si>
  <si>
    <t>運転時間</t>
    <rPh sb="0" eb="2">
      <t>ウンテン</t>
    </rPh>
    <rPh sb="2" eb="4">
      <t>ジカン</t>
    </rPh>
    <phoneticPr fontId="5"/>
  </si>
  <si>
    <t>h/月</t>
    <rPh sb="2" eb="3">
      <t>ゲツ</t>
    </rPh>
    <phoneticPr fontId="5"/>
  </si>
  <si>
    <t>定格発電出力</t>
    <rPh sb="0" eb="2">
      <t>テイカク</t>
    </rPh>
    <rPh sb="2" eb="4">
      <t>ハツデン</t>
    </rPh>
    <rPh sb="4" eb="6">
      <t>シュツリョク</t>
    </rPh>
    <phoneticPr fontId="5"/>
  </si>
  <si>
    <t>---</t>
    <phoneticPr fontId="31"/>
  </si>
  <si>
    <t>有効発電出力</t>
    <rPh sb="0" eb="2">
      <t>ユウコウ</t>
    </rPh>
    <rPh sb="2" eb="4">
      <t>ハツデン</t>
    </rPh>
    <rPh sb="4" eb="5">
      <t>シュツ</t>
    </rPh>
    <rPh sb="5" eb="6">
      <t>リョク</t>
    </rPh>
    <phoneticPr fontId="5"/>
  </si>
  <si>
    <t>排熱回収出力</t>
    <rPh sb="0" eb="2">
      <t>ハイネツ</t>
    </rPh>
    <rPh sb="2" eb="4">
      <t>カイシュウ</t>
    </rPh>
    <rPh sb="4" eb="6">
      <t>シュツリョク</t>
    </rPh>
    <phoneticPr fontId="5"/>
  </si>
  <si>
    <t>排熱回収率</t>
    <rPh sb="0" eb="2">
      <t>ハイネツ</t>
    </rPh>
    <rPh sb="2" eb="4">
      <t>カイシュウ</t>
    </rPh>
    <rPh sb="4" eb="5">
      <t>リツ</t>
    </rPh>
    <phoneticPr fontId="5"/>
  </si>
  <si>
    <t>%</t>
    <phoneticPr fontId="5"/>
  </si>
  <si>
    <t>燃料使用量</t>
    <rPh sb="0" eb="2">
      <t>ネンリョウ</t>
    </rPh>
    <rPh sb="2" eb="5">
      <t>シヨウリョウ</t>
    </rPh>
    <phoneticPr fontId="5"/>
  </si>
  <si>
    <t>有効発電量</t>
    <rPh sb="0" eb="2">
      <t>ユウコウ</t>
    </rPh>
    <rPh sb="2" eb="4">
      <t>ハツデン</t>
    </rPh>
    <rPh sb="4" eb="5">
      <t>リョウ</t>
    </rPh>
    <phoneticPr fontId="5"/>
  </si>
  <si>
    <t>kWh/月</t>
    <rPh sb="4" eb="5">
      <t>ゲツ</t>
    </rPh>
    <phoneticPr fontId="5"/>
  </si>
  <si>
    <t>排熱回収量</t>
    <rPh sb="0" eb="2">
      <t>ハイネツ</t>
    </rPh>
    <rPh sb="2" eb="4">
      <t>カイシュウ</t>
    </rPh>
    <rPh sb="4" eb="5">
      <t>リョウ</t>
    </rPh>
    <phoneticPr fontId="5"/>
  </si>
  <si>
    <t>MJ/月</t>
    <rPh sb="3" eb="4">
      <t>ゲツ</t>
    </rPh>
    <phoneticPr fontId="5"/>
  </si>
  <si>
    <t>有効発電＋排熱回収量</t>
    <rPh sb="0" eb="2">
      <t>ユウコウ</t>
    </rPh>
    <rPh sb="2" eb="4">
      <t>ハツデン</t>
    </rPh>
    <rPh sb="5" eb="7">
      <t>ハイネツ</t>
    </rPh>
    <rPh sb="7" eb="9">
      <t>カイシュウ</t>
    </rPh>
    <rPh sb="9" eb="10">
      <t>リョウ</t>
    </rPh>
    <phoneticPr fontId="5"/>
  </si>
  <si>
    <t>燃料使用発熱量</t>
    <rPh sb="0" eb="2">
      <t>ネンリョウ</t>
    </rPh>
    <rPh sb="2" eb="4">
      <t>シヨウ</t>
    </rPh>
    <rPh sb="4" eb="6">
      <t>ハツネツ</t>
    </rPh>
    <rPh sb="6" eb="7">
      <t>リョウ</t>
    </rPh>
    <phoneticPr fontId="5"/>
  </si>
  <si>
    <t>年計</t>
    <rPh sb="0" eb="1">
      <t>ネン</t>
    </rPh>
    <rPh sb="1" eb="2">
      <t>ケイ</t>
    </rPh>
    <phoneticPr fontId="31"/>
  </si>
  <si>
    <t>※事業者外からの調達には、東京都外からのものを含む。</t>
    <rPh sb="1" eb="4">
      <t>ジギョウシャ</t>
    </rPh>
    <rPh sb="4" eb="5">
      <t>ガイ</t>
    </rPh>
    <rPh sb="8" eb="10">
      <t>チョウタツ</t>
    </rPh>
    <rPh sb="13" eb="15">
      <t>トウキョウ</t>
    </rPh>
    <rPh sb="15" eb="17">
      <t>トガイ</t>
    </rPh>
    <rPh sb="23" eb="24">
      <t>フク</t>
    </rPh>
    <phoneticPr fontId="5"/>
  </si>
  <si>
    <t>年</t>
    <phoneticPr fontId="5"/>
  </si>
  <si>
    <t>工事完了予定月の属する年度の翌年度から起算して2年間のエネルギー使用量の計画値を記載すること。</t>
  </si>
  <si>
    <t>（助成対象事業者）</t>
    <phoneticPr fontId="5"/>
  </si>
  <si>
    <t>事業の名称</t>
    <phoneticPr fontId="5"/>
  </si>
  <si>
    <t>←１号シートより自動入力</t>
    <rPh sb="2" eb="3">
      <t>ゴウ</t>
    </rPh>
    <rPh sb="8" eb="10">
      <t>ジドウ</t>
    </rPh>
    <rPh sb="10" eb="12">
      <t>ニュウリョク</t>
    </rPh>
    <phoneticPr fontId="5"/>
  </si>
  <si>
    <t>←事業開始日及び完了予定日後、自動計算</t>
    <rPh sb="1" eb="3">
      <t>ジギョウ</t>
    </rPh>
    <rPh sb="3" eb="5">
      <t>カイシ</t>
    </rPh>
    <rPh sb="5" eb="6">
      <t>ヒ</t>
    </rPh>
    <rPh sb="6" eb="7">
      <t>オヨ</t>
    </rPh>
    <rPh sb="8" eb="10">
      <t>カンリョウ</t>
    </rPh>
    <rPh sb="10" eb="13">
      <t>ヨテイビ</t>
    </rPh>
    <rPh sb="13" eb="14">
      <t>ゴ</t>
    </rPh>
    <rPh sb="15" eb="17">
      <t>ジドウ</t>
    </rPh>
    <rPh sb="17" eb="19">
      <t>ケイサン</t>
    </rPh>
    <phoneticPr fontId="5"/>
  </si>
  <si>
    <t>←西暦：yyyy/mm/ddの形式にて入力</t>
    <rPh sb="1" eb="3">
      <t>セイレキ</t>
    </rPh>
    <rPh sb="15" eb="17">
      <t>ケイシキ</t>
    </rPh>
    <rPh sb="19" eb="21">
      <t>ニュウリョク</t>
    </rPh>
    <phoneticPr fontId="5"/>
  </si>
  <si>
    <t>氏名又は名称</t>
    <phoneticPr fontId="5"/>
  </si>
  <si>
    <t>及び代表者名</t>
    <phoneticPr fontId="5"/>
  </si>
  <si>
    <t>殿</t>
    <rPh sb="0" eb="1">
      <t>ドノ</t>
    </rPh>
    <phoneticPr fontId="5"/>
  </si>
  <si>
    <t>理事長</t>
    <phoneticPr fontId="5"/>
  </si>
  <si>
    <t>殿</t>
    <rPh sb="0" eb="1">
      <t>ドノ</t>
    </rPh>
    <phoneticPr fontId="5"/>
  </si>
  <si>
    <r>
      <t>Nm</t>
    </r>
    <r>
      <rPr>
        <vertAlign val="superscript"/>
        <sz val="12"/>
        <rFont val="ＭＳ 明朝"/>
        <family val="1"/>
        <charset val="128"/>
      </rPr>
      <t>3</t>
    </r>
    <phoneticPr fontId="31"/>
  </si>
  <si>
    <r>
      <t>Nm</t>
    </r>
    <r>
      <rPr>
        <vertAlign val="superscript"/>
        <sz val="11"/>
        <rFont val="ＭＳ Ｐゴシック"/>
        <family val="3"/>
        <charset val="128"/>
        <scheme val="minor"/>
      </rPr>
      <t>3</t>
    </r>
    <r>
      <rPr>
        <sz val="11"/>
        <rFont val="ＭＳ Ｐゴシック"/>
        <family val="3"/>
        <charset val="128"/>
        <scheme val="minor"/>
      </rPr>
      <t>/月</t>
    </r>
    <rPh sb="4" eb="5">
      <t>ゲツ</t>
    </rPh>
    <phoneticPr fontId="5"/>
  </si>
  <si>
    <r>
      <t>Nm</t>
    </r>
    <r>
      <rPr>
        <vertAlign val="superscript"/>
        <sz val="11"/>
        <rFont val="ＭＳ Ｐゴシック"/>
        <family val="3"/>
        <charset val="128"/>
        <scheme val="minor"/>
      </rPr>
      <t>3</t>
    </r>
    <r>
      <rPr>
        <sz val="11"/>
        <rFont val="ＭＳ Ｐゴシック"/>
        <family val="3"/>
        <charset val="128"/>
        <scheme val="minor"/>
      </rPr>
      <t>/h</t>
    </r>
    <phoneticPr fontId="5"/>
  </si>
  <si>
    <r>
      <t>MJ/Nm</t>
    </r>
    <r>
      <rPr>
        <vertAlign val="superscript"/>
        <sz val="11"/>
        <rFont val="ＭＳ Ｐゴシック"/>
        <family val="3"/>
        <charset val="128"/>
        <scheme val="minor"/>
      </rPr>
      <t>3</t>
    </r>
    <phoneticPr fontId="5"/>
  </si>
  <si>
    <t>実績報告書</t>
    <rPh sb="0" eb="5">
      <t>ジッセキホウコクショ</t>
    </rPh>
    <phoneticPr fontId="5"/>
  </si>
  <si>
    <t>燃料電池によるエネルギー使用計画</t>
    <rPh sb="0" eb="2">
      <t>ネンリョウ</t>
    </rPh>
    <rPh sb="2" eb="4">
      <t>デンチ</t>
    </rPh>
    <rPh sb="12" eb="14">
      <t>シヨウ</t>
    </rPh>
    <rPh sb="14" eb="16">
      <t>ケイカク</t>
    </rPh>
    <phoneticPr fontId="5"/>
  </si>
  <si>
    <t>水素燃料電池</t>
    <rPh sb="0" eb="2">
      <t>スイソ</t>
    </rPh>
    <rPh sb="2" eb="6">
      <t>ネンリョウデンチ</t>
    </rPh>
    <phoneticPr fontId="44"/>
  </si>
  <si>
    <t>燃料の種類</t>
    <phoneticPr fontId="5"/>
  </si>
  <si>
    <t>型式</t>
    <rPh sb="0" eb="2">
      <t>カタシキ</t>
    </rPh>
    <phoneticPr fontId="44"/>
  </si>
  <si>
    <t>水素</t>
    <rPh sb="0" eb="2">
      <t>スイソ</t>
    </rPh>
    <phoneticPr fontId="44"/>
  </si>
  <si>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5"/>
  </si>
  <si>
    <r>
      <t>m</t>
    </r>
    <r>
      <rPr>
        <vertAlign val="superscript"/>
        <sz val="11"/>
        <color theme="1"/>
        <rFont val="ＭＳ Ｐゴシック"/>
        <family val="3"/>
        <charset val="128"/>
        <scheme val="minor"/>
      </rPr>
      <t>3</t>
    </r>
    <r>
      <rPr>
        <vertAlign val="subscript"/>
        <sz val="11"/>
        <color theme="1"/>
        <rFont val="ＭＳ Ｐゴシック"/>
        <family val="3"/>
        <charset val="128"/>
        <scheme val="minor"/>
      </rPr>
      <t>N</t>
    </r>
    <r>
      <rPr>
        <sz val="11"/>
        <color theme="1"/>
        <rFont val="ＭＳ Ｐゴシック"/>
        <family val="3"/>
        <charset val="128"/>
        <scheme val="minor"/>
      </rPr>
      <t>/h</t>
    </r>
    <phoneticPr fontId="5"/>
  </si>
  <si>
    <t>台</t>
    <rPh sb="0" eb="1">
      <t>ダイ</t>
    </rPh>
    <phoneticPr fontId="5"/>
  </si>
  <si>
    <t>kW</t>
    <phoneticPr fontId="44"/>
  </si>
  <si>
    <t>設備</t>
    <rPh sb="0" eb="2">
      <t>セツビ</t>
    </rPh>
    <phoneticPr fontId="5"/>
  </si>
  <si>
    <t>項目</t>
    <rPh sb="0" eb="2">
      <t>コウモク</t>
    </rPh>
    <phoneticPr fontId="5"/>
  </si>
  <si>
    <t>MJ/h</t>
    <phoneticPr fontId="5"/>
  </si>
  <si>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/月</t>
    </r>
    <rPh sb="4" eb="5">
      <t>ゲツ</t>
    </rPh>
    <phoneticPr fontId="5"/>
  </si>
  <si>
    <t>有効発電量（換算値）</t>
    <rPh sb="0" eb="2">
      <t>ユウコウ</t>
    </rPh>
    <rPh sb="2" eb="4">
      <t>ハツデン</t>
    </rPh>
    <rPh sb="4" eb="5">
      <t>リョウ</t>
    </rPh>
    <rPh sb="6" eb="8">
      <t>カンサン</t>
    </rPh>
    <rPh sb="8" eb="9">
      <t>チ</t>
    </rPh>
    <phoneticPr fontId="5"/>
  </si>
  <si>
    <t>・1台あたり</t>
    <phoneticPr fontId="5"/>
  </si>
  <si>
    <t>台分</t>
    <rPh sb="0" eb="1">
      <t>ダイ</t>
    </rPh>
    <rPh sb="1" eb="2">
      <t>ブン</t>
    </rPh>
    <phoneticPr fontId="5"/>
  </si>
  <si>
    <t>導入助成対象設備
合計</t>
    <rPh sb="0" eb="2">
      <t>ドウニュウ</t>
    </rPh>
    <rPh sb="2" eb="4">
      <t>ジョセイ</t>
    </rPh>
    <rPh sb="4" eb="6">
      <t>タイショウ</t>
    </rPh>
    <rPh sb="6" eb="8">
      <t>セツビ</t>
    </rPh>
    <rPh sb="9" eb="11">
      <t>ゴウケイ</t>
    </rPh>
    <phoneticPr fontId="5"/>
  </si>
  <si>
    <t>年間</t>
    <rPh sb="0" eb="2">
      <t>ネンカン</t>
    </rPh>
    <phoneticPr fontId="5"/>
  </si>
  <si>
    <t>h/年</t>
    <rPh sb="2" eb="3">
      <t>ネン</t>
    </rPh>
    <phoneticPr fontId="5"/>
  </si>
  <si>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/年</t>
    </r>
    <rPh sb="4" eb="5">
      <t>ネン</t>
    </rPh>
    <phoneticPr fontId="5"/>
  </si>
  <si>
    <t>kWh/年</t>
    <rPh sb="4" eb="5">
      <t>ネン</t>
    </rPh>
    <phoneticPr fontId="5"/>
  </si>
  <si>
    <t>MJ/年</t>
    <rPh sb="3" eb="4">
      <t>ネン</t>
    </rPh>
    <phoneticPr fontId="5"/>
  </si>
  <si>
    <t>有効発電効率（HHVベース）</t>
    <rPh sb="0" eb="2">
      <t>ユウコウ</t>
    </rPh>
    <rPh sb="2" eb="4">
      <t>ハツデン</t>
    </rPh>
    <rPh sb="4" eb="6">
      <t>コウリツ</t>
    </rPh>
    <phoneticPr fontId="5"/>
  </si>
  <si>
    <t>排熱回収効率（同上）</t>
    <rPh sb="0" eb="2">
      <t>ハイネツ</t>
    </rPh>
    <rPh sb="2" eb="4">
      <t>カイシュウ</t>
    </rPh>
    <rPh sb="4" eb="6">
      <t>コウリツ</t>
    </rPh>
    <rPh sb="7" eb="9">
      <t>ドウジョウ</t>
    </rPh>
    <phoneticPr fontId="5"/>
  </si>
  <si>
    <t>総合効率（同上）</t>
    <rPh sb="0" eb="2">
      <t>ソウゴウ</t>
    </rPh>
    <rPh sb="2" eb="4">
      <t>コウリツ</t>
    </rPh>
    <rPh sb="5" eb="7">
      <t>ドウジョウ</t>
    </rPh>
    <phoneticPr fontId="5"/>
  </si>
  <si>
    <t>会社名　：</t>
    <phoneticPr fontId="5"/>
  </si>
  <si>
    <t>部課名　：</t>
    <phoneticPr fontId="5"/>
  </si>
  <si>
    <t>担当者氏名　：</t>
    <phoneticPr fontId="5"/>
  </si>
  <si>
    <t>電話番号　：</t>
    <phoneticPr fontId="5"/>
  </si>
  <si>
    <t>携帯電話　：</t>
    <phoneticPr fontId="5"/>
  </si>
  <si>
    <t>Eメール　：</t>
    <phoneticPr fontId="5"/>
  </si>
  <si>
    <t xml:space="preserve"> 事業の名称</t>
    <phoneticPr fontId="5"/>
  </si>
  <si>
    <t xml:space="preserve"> 事業所の名称</t>
    <phoneticPr fontId="5"/>
  </si>
  <si>
    <t xml:space="preserve"> 事業所の所在地</t>
    <phoneticPr fontId="5"/>
  </si>
  <si>
    <t xml:space="preserve"> 助成対象設備</t>
    <rPh sb="1" eb="3">
      <t>ジョセイ</t>
    </rPh>
    <rPh sb="3" eb="5">
      <t>タイショウ</t>
    </rPh>
    <phoneticPr fontId="5"/>
  </si>
  <si>
    <t xml:space="preserve"> 備考</t>
    <rPh sb="1" eb="3">
      <t>ビコウ</t>
    </rPh>
    <phoneticPr fontId="5"/>
  </si>
  <si>
    <t xml:space="preserve"> (2) 助成対象経費</t>
    <phoneticPr fontId="5"/>
  </si>
  <si>
    <t>水素製造能力</t>
    <rPh sb="0" eb="2">
      <t>スイソ</t>
    </rPh>
    <rPh sb="2" eb="4">
      <t>セイゾウ</t>
    </rPh>
    <rPh sb="4" eb="6">
      <t>ノウリョク</t>
    </rPh>
    <phoneticPr fontId="31"/>
  </si>
  <si>
    <t>設置無し</t>
    <rPh sb="0" eb="2">
      <t>セッチ</t>
    </rPh>
    <rPh sb="2" eb="3">
      <t>ナ</t>
    </rPh>
    <phoneticPr fontId="31"/>
  </si>
  <si>
    <t>経費名称</t>
    <rPh sb="0" eb="2">
      <t>ケイヒ</t>
    </rPh>
    <rPh sb="2" eb="4">
      <t>メイショウ</t>
    </rPh>
    <phoneticPr fontId="5"/>
  </si>
  <si>
    <t>機（器）</t>
    <rPh sb="0" eb="1">
      <t>キ</t>
    </rPh>
    <rPh sb="2" eb="3">
      <t>キ</t>
    </rPh>
    <phoneticPr fontId="5"/>
  </si>
  <si>
    <t>個</t>
    <rPh sb="0" eb="1">
      <t>コ</t>
    </rPh>
    <phoneticPr fontId="5"/>
  </si>
  <si>
    <t>本</t>
    <rPh sb="0" eb="1">
      <t>ホン</t>
    </rPh>
    <phoneticPr fontId="5"/>
  </si>
  <si>
    <t>枚</t>
    <rPh sb="0" eb="1">
      <t>マイ</t>
    </rPh>
    <phoneticPr fontId="5"/>
  </si>
  <si>
    <t>人工</t>
    <rPh sb="0" eb="2">
      <t>ニンク</t>
    </rPh>
    <phoneticPr fontId="5"/>
  </si>
  <si>
    <t>箇所</t>
    <rPh sb="0" eb="2">
      <t>カショ</t>
    </rPh>
    <phoneticPr fontId="5"/>
  </si>
  <si>
    <t>日</t>
    <rPh sb="0" eb="1">
      <t>ニチ</t>
    </rPh>
    <phoneticPr fontId="5"/>
  </si>
  <si>
    <t>時間</t>
    <rPh sb="0" eb="2">
      <t>ジカン</t>
    </rPh>
    <phoneticPr fontId="5"/>
  </si>
  <si>
    <t>式</t>
    <rPh sb="0" eb="1">
      <t>シキ</t>
    </rPh>
    <phoneticPr fontId="5"/>
  </si>
  <si>
    <t>ｍ</t>
  </si>
  <si>
    <t>kg</t>
  </si>
  <si>
    <t>m2</t>
  </si>
  <si>
    <t>m3</t>
    <phoneticPr fontId="31"/>
  </si>
  <si>
    <t>相当蒸発量</t>
    <rPh sb="0" eb="2">
      <t>ソウトウ</t>
    </rPh>
    <rPh sb="2" eb="5">
      <t>ジョウハツリョウ</t>
    </rPh>
    <phoneticPr fontId="31"/>
  </si>
  <si>
    <t>1,000kg/ｈ超</t>
    <rPh sb="9" eb="10">
      <t>チョウ</t>
    </rPh>
    <phoneticPr fontId="31"/>
  </si>
  <si>
    <t>1,000kg/ｈ以下</t>
    <rPh sb="9" eb="11">
      <t>イカ</t>
    </rPh>
    <phoneticPr fontId="31"/>
  </si>
  <si>
    <r>
      <t xml:space="preserve"> 助成対象事業者
 連絡先</t>
    </r>
    <r>
      <rPr>
        <vertAlign val="superscript"/>
        <sz val="12"/>
        <rFont val="ＭＳ Ｐ明朝"/>
        <family val="1"/>
        <charset val="128"/>
      </rPr>
      <t>※</t>
    </r>
    <rPh sb="10" eb="13">
      <t>レンラクサキ</t>
    </rPh>
    <phoneticPr fontId="5"/>
  </si>
  <si>
    <t>第２号様式（第８条関係）　その２</t>
    <phoneticPr fontId="5"/>
  </si>
  <si>
    <t>※ 再生可能エネルギー由来水素活用設備を設置する場合のみ記載すること。（既に導入している場合を含む。）</t>
    <rPh sb="28" eb="30">
      <t>キサイ</t>
    </rPh>
    <phoneticPr fontId="5"/>
  </si>
  <si>
    <t>　燃料電池自動車</t>
    <phoneticPr fontId="5"/>
  </si>
  <si>
    <t>　燃料電池バス</t>
    <phoneticPr fontId="5"/>
  </si>
  <si>
    <t>　燃料電池
　フォークリフト</t>
    <phoneticPr fontId="5"/>
  </si>
  <si>
    <t>　燃料電池トラック</t>
    <phoneticPr fontId="5"/>
  </si>
  <si>
    <t>　純水素型燃料電池</t>
    <phoneticPr fontId="5"/>
  </si>
  <si>
    <t>　水素燃料ボイラー</t>
    <rPh sb="1" eb="3">
      <t>スイソ</t>
    </rPh>
    <phoneticPr fontId="5"/>
  </si>
  <si>
    <t>台数</t>
    <phoneticPr fontId="5"/>
  </si>
  <si>
    <t>対象設備</t>
    <rPh sb="0" eb="2">
      <t>タイショウ</t>
    </rPh>
    <rPh sb="2" eb="4">
      <t>セツビ</t>
    </rPh>
    <phoneticPr fontId="5"/>
  </si>
  <si>
    <t>導入予定年月</t>
    <phoneticPr fontId="5"/>
  </si>
  <si>
    <t>※2：借入金の場合、備考欄に金融機関名とその本支店名を明記すること。</t>
    <phoneticPr fontId="5"/>
  </si>
  <si>
    <t>（工事契約予定日）</t>
    <phoneticPr fontId="5"/>
  </si>
  <si>
    <t>（工事完了予定日）</t>
    <rPh sb="3" eb="5">
      <t>カンリョウ</t>
    </rPh>
    <phoneticPr fontId="5"/>
  </si>
  <si>
    <t>　事業の開始日</t>
    <rPh sb="1" eb="3">
      <t>ジギョウ</t>
    </rPh>
    <rPh sb="4" eb="6">
      <t>カイシ</t>
    </rPh>
    <phoneticPr fontId="5"/>
  </si>
  <si>
    <t>　工事の完了日</t>
    <rPh sb="1" eb="3">
      <t>コウジ</t>
    </rPh>
    <rPh sb="4" eb="6">
      <t>カンリョウ</t>
    </rPh>
    <phoneticPr fontId="5"/>
  </si>
  <si>
    <t>　工事日数（全日）</t>
    <rPh sb="1" eb="3">
      <t>コウジ</t>
    </rPh>
    <rPh sb="3" eb="5">
      <t>ニッスウ</t>
    </rPh>
    <rPh sb="6" eb="8">
      <t>ゼンジツ</t>
    </rPh>
    <phoneticPr fontId="5"/>
  </si>
  <si>
    <t>調達先</t>
    <rPh sb="0" eb="2">
      <t>チョウタツ</t>
    </rPh>
    <rPh sb="2" eb="3">
      <t>サキ</t>
    </rPh>
    <phoneticPr fontId="5"/>
  </si>
  <si>
    <t>備考</t>
    <rPh sb="0" eb="2">
      <t>ビコウ</t>
    </rPh>
    <phoneticPr fontId="5"/>
  </si>
  <si>
    <t>（土日祝日を含む。）</t>
    <phoneticPr fontId="5"/>
  </si>
  <si>
    <t>項目</t>
    <rPh sb="0" eb="2">
      <t>コウモク</t>
    </rPh>
    <phoneticPr fontId="5"/>
  </si>
  <si>
    <t>実施予定</t>
    <rPh sb="0" eb="2">
      <t>ジッシ</t>
    </rPh>
    <rPh sb="2" eb="4">
      <t>ヨテイ</t>
    </rPh>
    <phoneticPr fontId="5"/>
  </si>
  <si>
    <r>
      <t>　借入金</t>
    </r>
    <r>
      <rPr>
        <vertAlign val="superscript"/>
        <sz val="11"/>
        <color theme="1"/>
        <rFont val="ＭＳ 明朝"/>
        <family val="1"/>
        <charset val="128"/>
      </rPr>
      <t>※2</t>
    </r>
    <r>
      <rPr>
        <sz val="12"/>
        <color theme="1"/>
        <rFont val="メイリオ"/>
        <family val="2"/>
        <charset val="128"/>
      </rPr>
      <t/>
    </r>
    <phoneticPr fontId="5"/>
  </si>
  <si>
    <r>
      <t>　合　計</t>
    </r>
    <r>
      <rPr>
        <vertAlign val="superscript"/>
        <sz val="11"/>
        <color indexed="8"/>
        <rFont val="ＭＳ 明朝"/>
        <family val="1"/>
        <charset val="128"/>
      </rPr>
      <t>※3</t>
    </r>
    <phoneticPr fontId="5"/>
  </si>
  <si>
    <t>　事業者の自己資金</t>
    <phoneticPr fontId="5"/>
  </si>
  <si>
    <t>　工事の実稼働日数</t>
    <rPh sb="1" eb="3">
      <t>コウジ</t>
    </rPh>
    <rPh sb="4" eb="5">
      <t>ジツ</t>
    </rPh>
    <rPh sb="5" eb="7">
      <t>カドウ</t>
    </rPh>
    <rPh sb="7" eb="9">
      <t>ニッスウ</t>
    </rPh>
    <phoneticPr fontId="5"/>
  </si>
  <si>
    <r>
      <t>（1）事業の工程</t>
    </r>
    <r>
      <rPr>
        <vertAlign val="superscript"/>
        <sz val="11"/>
        <color theme="1"/>
        <rFont val="ＭＳ 明朝"/>
        <family val="1"/>
        <charset val="128"/>
      </rPr>
      <t>※1</t>
    </r>
    <rPh sb="6" eb="8">
      <t>コウテイ</t>
    </rPh>
    <phoneticPr fontId="5"/>
  </si>
  <si>
    <t>（2）資金調達計画</t>
    <phoneticPr fontId="5"/>
  </si>
  <si>
    <t>※3：上記調達金額合計は、第1号様式の（1）助成対象事業に要する経費の金額と合致させること。</t>
    <phoneticPr fontId="5"/>
  </si>
  <si>
    <t>※1：交付決定日を想定して計画すること。</t>
    <phoneticPr fontId="5"/>
  </si>
  <si>
    <t>金額［円］</t>
    <rPh sb="0" eb="2">
      <t>キンガク</t>
    </rPh>
    <rPh sb="3" eb="4">
      <t>エン</t>
    </rPh>
    <phoneticPr fontId="5"/>
  </si>
  <si>
    <t>割合［％］</t>
    <rPh sb="0" eb="2">
      <t>ワリアイ</t>
    </rPh>
    <phoneticPr fontId="5"/>
  </si>
  <si>
    <t>金額［円］</t>
    <rPh sb="3" eb="4">
      <t>エン</t>
    </rPh>
    <phoneticPr fontId="5"/>
  </si>
  <si>
    <t>助成対象事業者</t>
    <rPh sb="0" eb="2">
      <t>ジョセイ</t>
    </rPh>
    <rPh sb="2" eb="4">
      <t>タイショウ</t>
    </rPh>
    <rPh sb="4" eb="7">
      <t>ジギョウシャ</t>
    </rPh>
    <phoneticPr fontId="5"/>
  </si>
  <si>
    <t>（注）本事業を共同事業で行う場合は、共同申請者同士及び工事請負者との
　　　連絡・責任体制を明確に記入すること。</t>
    <phoneticPr fontId="5"/>
  </si>
  <si>
    <t>会社名称</t>
    <rPh sb="0" eb="2">
      <t>カイシャ</t>
    </rPh>
    <rPh sb="2" eb="4">
      <t>メイショウ</t>
    </rPh>
    <phoneticPr fontId="5"/>
  </si>
  <si>
    <t>部署名</t>
    <rPh sb="0" eb="2">
      <t>ブショ</t>
    </rPh>
    <rPh sb="2" eb="3">
      <t>ナ</t>
    </rPh>
    <phoneticPr fontId="5"/>
  </si>
  <si>
    <t>役職・氏名</t>
    <phoneticPr fontId="5"/>
  </si>
  <si>
    <t>（1）共同申請者又は、工事請負者（予定）</t>
    <rPh sb="3" eb="5">
      <t>キョウドウ</t>
    </rPh>
    <rPh sb="5" eb="8">
      <t>シンセイシャ</t>
    </rPh>
    <rPh sb="8" eb="9">
      <t>マタ</t>
    </rPh>
    <rPh sb="11" eb="13">
      <t>コウジ</t>
    </rPh>
    <rPh sb="13" eb="15">
      <t>ウケオイ</t>
    </rPh>
    <rPh sb="15" eb="16">
      <t>シャ</t>
    </rPh>
    <rPh sb="17" eb="19">
      <t>ヨテイ</t>
    </rPh>
    <phoneticPr fontId="5"/>
  </si>
  <si>
    <t>（2）共同申請者又は、工事請負者（予定）</t>
    <rPh sb="3" eb="5">
      <t>キョウドウ</t>
    </rPh>
    <rPh sb="5" eb="8">
      <t>シンセイシャ</t>
    </rPh>
    <rPh sb="8" eb="9">
      <t>マタ</t>
    </rPh>
    <rPh sb="11" eb="13">
      <t>コウジ</t>
    </rPh>
    <rPh sb="13" eb="15">
      <t>ウケオイ</t>
    </rPh>
    <rPh sb="15" eb="16">
      <t>シャ</t>
    </rPh>
    <rPh sb="17" eb="19">
      <t>ヨテイ</t>
    </rPh>
    <phoneticPr fontId="5"/>
  </si>
  <si>
    <t>再生可能エネルギー利用率</t>
    <phoneticPr fontId="5"/>
  </si>
  <si>
    <t>定格能力</t>
    <rPh sb="0" eb="2">
      <t>テイカク</t>
    </rPh>
    <rPh sb="2" eb="4">
      <t>ノウリョク</t>
    </rPh>
    <phoneticPr fontId="5"/>
  </si>
  <si>
    <t>水素利用率</t>
    <rPh sb="0" eb="2">
      <t>スイソ</t>
    </rPh>
    <phoneticPr fontId="5"/>
  </si>
  <si>
    <r>
      <t>　事業所内発電：</t>
    </r>
    <r>
      <rPr>
        <u/>
        <sz val="10.5"/>
        <rFont val="ＭＳ 明朝"/>
        <family val="1"/>
        <charset val="128"/>
      </rPr>
      <t>　　　　</t>
    </r>
    <r>
      <rPr>
        <sz val="10.5"/>
        <rFont val="ＭＳ 明朝"/>
        <family val="1"/>
        <charset val="128"/>
      </rPr>
      <t xml:space="preserve"> ％、事業所外供給：</t>
    </r>
    <r>
      <rPr>
        <u/>
        <sz val="10.5"/>
        <rFont val="ＭＳ 明朝"/>
        <family val="1"/>
        <charset val="128"/>
      </rPr>
      <t>　　　　</t>
    </r>
    <r>
      <rPr>
        <sz val="10.5"/>
        <rFont val="ＭＳ 明朝"/>
        <family val="1"/>
        <charset val="128"/>
      </rPr>
      <t xml:space="preserve"> ％</t>
    </r>
    <rPh sb="1" eb="4">
      <t>ジギョウショ</t>
    </rPh>
    <rPh sb="4" eb="5">
      <t>ナイ</t>
    </rPh>
    <rPh sb="5" eb="7">
      <t>ハツデン</t>
    </rPh>
    <rPh sb="15" eb="18">
      <t>ジギョウショ</t>
    </rPh>
    <rPh sb="18" eb="19">
      <t>ガイ</t>
    </rPh>
    <rPh sb="19" eb="21">
      <t>キョウキュウ</t>
    </rPh>
    <phoneticPr fontId="5"/>
  </si>
  <si>
    <r>
      <t>　事業所内製造：</t>
    </r>
    <r>
      <rPr>
        <u/>
        <sz val="10.5"/>
        <rFont val="ＭＳ 明朝"/>
        <family val="1"/>
        <charset val="128"/>
      </rPr>
      <t>　　　　</t>
    </r>
    <r>
      <rPr>
        <sz val="10.5"/>
        <rFont val="ＭＳ 明朝"/>
        <family val="1"/>
        <charset val="128"/>
      </rPr>
      <t xml:space="preserve"> ％、　事業所外供給：</t>
    </r>
    <r>
      <rPr>
        <u/>
        <sz val="10.5"/>
        <rFont val="ＭＳ 明朝"/>
        <family val="1"/>
        <charset val="128"/>
      </rPr>
      <t>　　　　</t>
    </r>
    <r>
      <rPr>
        <sz val="10.5"/>
        <rFont val="ＭＳ 明朝"/>
        <family val="1"/>
        <charset val="128"/>
      </rPr>
      <t xml:space="preserve"> ％</t>
    </r>
    <rPh sb="1" eb="4">
      <t>ジギョウショ</t>
    </rPh>
    <rPh sb="4" eb="5">
      <t>ナイ</t>
    </rPh>
    <rPh sb="5" eb="7">
      <t>セイゾウ</t>
    </rPh>
    <rPh sb="16" eb="19">
      <t>ジギョウショ</t>
    </rPh>
    <rPh sb="19" eb="20">
      <t>ガイ</t>
    </rPh>
    <rPh sb="20" eb="22">
      <t>キョウキュウ</t>
    </rPh>
    <phoneticPr fontId="5"/>
  </si>
  <si>
    <r>
      <t>　削減効果：</t>
    </r>
    <r>
      <rPr>
        <u/>
        <sz val="10.5"/>
        <rFont val="ＭＳ 明朝"/>
        <family val="1"/>
        <charset val="128"/>
      </rPr>
      <t>　　　   　　</t>
    </r>
    <r>
      <rPr>
        <sz val="10.5"/>
        <rFont val="ＭＳ 明朝"/>
        <family val="1"/>
        <charset val="128"/>
      </rPr>
      <t xml:space="preserve"> kg／年（CO2換算）</t>
    </r>
    <phoneticPr fontId="5"/>
  </si>
  <si>
    <t>温室効果ガス削減効果（環境性）</t>
    <phoneticPr fontId="5"/>
  </si>
  <si>
    <t>　　(内訳)：</t>
    <phoneticPr fontId="5"/>
  </si>
  <si>
    <t>災害時対応
（自立運転）</t>
    <phoneticPr fontId="5"/>
  </si>
  <si>
    <t>　　(概要)：</t>
    <rPh sb="3" eb="5">
      <t>ガイヨウ</t>
    </rPh>
    <phoneticPr fontId="5"/>
  </si>
  <si>
    <t>設置場所事業所の概要（適用法規等）</t>
    <phoneticPr fontId="5"/>
  </si>
  <si>
    <t>導入対象設備</t>
    <rPh sb="0" eb="2">
      <t>ドウニュウ</t>
    </rPh>
    <rPh sb="2" eb="4">
      <t>タイショウ</t>
    </rPh>
    <rPh sb="4" eb="6">
      <t>セツビ</t>
    </rPh>
    <phoneticPr fontId="5"/>
  </si>
  <si>
    <r>
      <t>　水素燃料電池発電出力・稼働時間：</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h</t>
    </r>
    <rPh sb="1" eb="3">
      <t>スイソ</t>
    </rPh>
    <rPh sb="3" eb="7">
      <t>ネンリョウデンチ</t>
    </rPh>
    <rPh sb="7" eb="9">
      <t>ハツデン</t>
    </rPh>
    <rPh sb="9" eb="11">
      <t>シュツリョク</t>
    </rPh>
    <rPh sb="12" eb="14">
      <t>カドウ</t>
    </rPh>
    <rPh sb="14" eb="16">
      <t>ジカン</t>
    </rPh>
    <phoneticPr fontId="5"/>
  </si>
  <si>
    <t>＊設置する対象設備の該当項目に対して必要事項を記入すること。</t>
    <rPh sb="5" eb="7">
      <t>タイショウ</t>
    </rPh>
    <rPh sb="10" eb="12">
      <t>ガイトウ</t>
    </rPh>
    <rPh sb="12" eb="14">
      <t>コウモク</t>
    </rPh>
    <rPh sb="18" eb="20">
      <t>ヒツヨウ</t>
    </rPh>
    <rPh sb="20" eb="22">
      <t>ジコウ</t>
    </rPh>
    <phoneticPr fontId="5"/>
  </si>
  <si>
    <t>（1）計画概要</t>
    <phoneticPr fontId="5"/>
  </si>
  <si>
    <t>（２）全体計画</t>
    <rPh sb="3" eb="5">
      <t>ゼンタイ</t>
    </rPh>
    <rPh sb="5" eb="7">
      <t>ケイカク</t>
    </rPh>
    <phoneticPr fontId="5"/>
  </si>
  <si>
    <t>（３）全体計画（添付・関連資料）</t>
    <rPh sb="3" eb="5">
      <t>ゼンタイ</t>
    </rPh>
    <rPh sb="5" eb="7">
      <t>ケイカク</t>
    </rPh>
    <rPh sb="8" eb="10">
      <t>テンプ</t>
    </rPh>
    <rPh sb="11" eb="13">
      <t>カンレン</t>
    </rPh>
    <rPh sb="13" eb="15">
      <t>シリョウ</t>
    </rPh>
    <phoneticPr fontId="5"/>
  </si>
  <si>
    <t>１　事業計画</t>
    <phoneticPr fontId="5"/>
  </si>
  <si>
    <r>
      <t>２　再生可能エネルギー由来水素活用設備から供給を受ける設備の導入計画</t>
    </r>
    <r>
      <rPr>
        <vertAlign val="superscript"/>
        <sz val="12"/>
        <rFont val="ＭＳ 明朝"/>
        <family val="1"/>
        <charset val="128"/>
      </rPr>
      <t>※</t>
    </r>
    <rPh sb="27" eb="29">
      <t>セツビ</t>
    </rPh>
    <rPh sb="30" eb="32">
      <t>ドウニュウ</t>
    </rPh>
    <rPh sb="32" eb="34">
      <t>ケイカク</t>
    </rPh>
    <phoneticPr fontId="5"/>
  </si>
  <si>
    <t>他の機関からの
補助金等</t>
    <phoneticPr fontId="5"/>
  </si>
  <si>
    <t>　補助金等の名称：</t>
    <phoneticPr fontId="5"/>
  </si>
  <si>
    <t>　補助金等の目的：</t>
    <phoneticPr fontId="5"/>
  </si>
  <si>
    <t>　交付決定時期：</t>
    <phoneticPr fontId="5"/>
  </si>
  <si>
    <t>　交付申請額：</t>
    <phoneticPr fontId="5"/>
  </si>
  <si>
    <t>　開始：</t>
    <phoneticPr fontId="5"/>
  </si>
  <si>
    <t>　終了：</t>
    <rPh sb="1" eb="3">
      <t>シュウリョウ</t>
    </rPh>
    <phoneticPr fontId="5"/>
  </si>
  <si>
    <t>　実施期間（年月）</t>
    <rPh sb="6" eb="8">
      <t>ネンゲツ</t>
    </rPh>
    <phoneticPr fontId="5"/>
  </si>
  <si>
    <t>※当該事業に直接あるいは間接に関係するものについて、必ず記入すること。誤記載等が後に判明した場合、
　交付決定を取り消す場合もあります。</t>
    <phoneticPr fontId="5"/>
  </si>
  <si>
    <t>※事業実施に当たって許認可（届出）、権利使用（又は取得）の必要なものについて、その取得状況及び見通しを記載すること。</t>
    <phoneticPr fontId="5"/>
  </si>
  <si>
    <t>※事業実施上問題となる事項がある場合、その内容と解決の見通しを記載すること。</t>
    <phoneticPr fontId="5"/>
  </si>
  <si>
    <t>第２号様式（第８条関係）　その５</t>
    <phoneticPr fontId="5"/>
  </si>
  <si>
    <t>第２号様式（第８条関係）　その１</t>
    <phoneticPr fontId="5"/>
  </si>
  <si>
    <t>※申請した企業の創業等の沿革、過去・現在の主な事業を記載すること。</t>
    <phoneticPr fontId="5"/>
  </si>
  <si>
    <t>※申請した企業の代表者の略歴を記載すること。</t>
    <phoneticPr fontId="5"/>
  </si>
  <si>
    <t>　［千円］</t>
    <phoneticPr fontId="5"/>
  </si>
  <si>
    <t>　実施機関等の名称：</t>
    <rPh sb="5" eb="6">
      <t>トウ</t>
    </rPh>
    <phoneticPr fontId="5"/>
  </si>
  <si>
    <t>※ 事業全般の内容についての対応が可能であるとともに、申請に係る公社からの指示に対して一元的な窓口を担う連絡先を記載すること。</t>
    <phoneticPr fontId="5"/>
  </si>
  <si>
    <t>３　事業の工程及び資金調達計画</t>
    <rPh sb="2" eb="4">
      <t>ジギョウ</t>
    </rPh>
    <rPh sb="5" eb="7">
      <t>コウテイ</t>
    </rPh>
    <rPh sb="7" eb="8">
      <t>オヨ</t>
    </rPh>
    <phoneticPr fontId="5"/>
  </si>
  <si>
    <t>４　実施事業に関する事項（その他の補助金・助成金等との関係）</t>
    <phoneticPr fontId="5"/>
  </si>
  <si>
    <t>　４.１　本助成金以外に受ける又は申請中及び申請予定の補助金等の内容</t>
    <rPh sb="12" eb="13">
      <t>ウ</t>
    </rPh>
    <rPh sb="15" eb="16">
      <t>マタ</t>
    </rPh>
    <rPh sb="17" eb="19">
      <t>シンセイ</t>
    </rPh>
    <rPh sb="19" eb="20">
      <t>チュウ</t>
    </rPh>
    <rPh sb="20" eb="21">
      <t>オヨ</t>
    </rPh>
    <rPh sb="22" eb="24">
      <t>シンセイ</t>
    </rPh>
    <rPh sb="24" eb="26">
      <t>ヨテイ</t>
    </rPh>
    <phoneticPr fontId="5"/>
  </si>
  <si>
    <t>５　その他</t>
    <phoneticPr fontId="5"/>
  </si>
  <si>
    <t>　５.１　許認可・権利関係等事業実施の前提となる事項</t>
    <phoneticPr fontId="5"/>
  </si>
  <si>
    <t>　５.２　その他実施上問題となる事項</t>
    <phoneticPr fontId="5"/>
  </si>
  <si>
    <r>
      <rPr>
        <sz val="12"/>
        <rFont val="ＭＳ Ｐ明朝"/>
        <family val="1"/>
        <charset val="128"/>
      </rPr>
      <t>再エネ由来水素の本格活用を見据えた設備等導入促進事業助成金交付要綱</t>
    </r>
    <r>
      <rPr>
        <sz val="12"/>
        <color theme="1"/>
        <rFont val="ＭＳ Ｐ明朝"/>
        <family val="1"/>
        <charset val="128"/>
      </rPr>
      <t>（令和３年５月28日付３都環公地温第430号）第８条の規定に基づき、助成金の交付について関係書類を添えて、次のとおり申請します。</t>
    </r>
    <phoneticPr fontId="5"/>
  </si>
  <si>
    <t xml:space="preserve"> 千円</t>
    <rPh sb="1" eb="2">
      <t>セン</t>
    </rPh>
    <phoneticPr fontId="5"/>
  </si>
  <si>
    <t xml:space="preserve"> 人（法人を含む。）</t>
    <phoneticPr fontId="5"/>
  </si>
  <si>
    <t xml:space="preserve"> 人</t>
    <phoneticPr fontId="5"/>
  </si>
  <si>
    <t xml:space="preserve"> 株    （</t>
    <phoneticPr fontId="5"/>
  </si>
  <si>
    <t>参考様式（第８条関係）　別紙２その１</t>
    <rPh sb="0" eb="2">
      <t>サンコウ</t>
    </rPh>
    <phoneticPr fontId="5"/>
  </si>
  <si>
    <t>参考様式（第８条関係）　別紙２追１</t>
    <rPh sb="0" eb="2">
      <t>サンコウ</t>
    </rPh>
    <rPh sb="15" eb="16">
      <t>ツイ</t>
    </rPh>
    <phoneticPr fontId="5"/>
  </si>
  <si>
    <t>参考様式（第８条関係）　別紙２その２</t>
    <phoneticPr fontId="5"/>
  </si>
  <si>
    <t>第２号様式（第８条関係）　別紙２</t>
    <phoneticPr fontId="5"/>
  </si>
  <si>
    <r>
      <t>　水素製造能力・稼働率：</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
</t>
    </r>
    <r>
      <rPr>
        <sz val="9"/>
        <rFont val="ＭＳ 明朝"/>
        <family val="1"/>
        <charset val="128"/>
      </rPr>
      <t xml:space="preserve">   　※稼働率(％)＝自立運転時水素製造能力(Nm3/日)／定格水素製造能力(Nm3/日)</t>
    </r>
    <rPh sb="1" eb="3">
      <t>スイソ</t>
    </rPh>
    <rPh sb="3" eb="5">
      <t>セイゾウ</t>
    </rPh>
    <rPh sb="5" eb="7">
      <t>ノウリョク</t>
    </rPh>
    <rPh sb="8" eb="11">
      <t>カドウリツ</t>
    </rPh>
    <phoneticPr fontId="5"/>
  </si>
  <si>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5"/>
  </si>
  <si>
    <t>１号別紙シートより自動入力されます。</t>
    <rPh sb="1" eb="2">
      <t>ゴウ</t>
    </rPh>
    <rPh sb="2" eb="4">
      <t>ベッシ</t>
    </rPh>
    <rPh sb="9" eb="11">
      <t>ジドウ</t>
    </rPh>
    <rPh sb="11" eb="13">
      <t>ニュウリョク</t>
    </rPh>
    <phoneticPr fontId="5"/>
  </si>
  <si>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5"/>
  </si>
  <si>
    <t>←法人は、上段に会社名、下段に代表者の役職・氏名を記入</t>
    <rPh sb="1" eb="3">
      <t>ホウジン</t>
    </rPh>
    <rPh sb="5" eb="7">
      <t>ジョウダン</t>
    </rPh>
    <rPh sb="8" eb="11">
      <t>カイシャメイ</t>
    </rPh>
    <rPh sb="25" eb="27">
      <t>キニュウ</t>
    </rPh>
    <phoneticPr fontId="5"/>
  </si>
  <si>
    <t>Ver.5</t>
    <phoneticPr fontId="5"/>
  </si>
  <si>
    <r>
      <t>株主名
又は出資者</t>
    </r>
    <r>
      <rPr>
        <vertAlign val="superscript"/>
        <sz val="10.5"/>
        <rFont val="ＭＳ 明朝"/>
        <family val="1"/>
        <charset val="128"/>
      </rPr>
      <t>※1</t>
    </r>
    <rPh sb="2" eb="3">
      <t>ナ</t>
    </rPh>
    <rPh sb="4" eb="5">
      <t>マタ</t>
    </rPh>
    <phoneticPr fontId="5"/>
  </si>
  <si>
    <t>所有株式数
又は出資額</t>
    <rPh sb="6" eb="7">
      <t>マタ</t>
    </rPh>
    <phoneticPr fontId="5"/>
  </si>
  <si>
    <t>役員数（監査役を含む）</t>
    <rPh sb="4" eb="6">
      <t>カンサ</t>
    </rPh>
    <rPh sb="6" eb="7">
      <t>ヤク</t>
    </rPh>
    <rPh sb="8" eb="9">
      <t>フク</t>
    </rPh>
    <phoneticPr fontId="5"/>
  </si>
  <si>
    <t>　温水発生器</t>
    <rPh sb="1" eb="3">
      <t>オンスイ</t>
    </rPh>
    <rPh sb="3" eb="6">
      <t>ハッセイキ</t>
    </rPh>
    <phoneticPr fontId="5"/>
  </si>
  <si>
    <t>　水素バーナー</t>
    <rPh sb="1" eb="3">
      <t>スイソ</t>
    </rPh>
    <phoneticPr fontId="5"/>
  </si>
  <si>
    <t xml:space="preserve">
　設備名称：
　構成機器：
　概　　要：
</t>
    <rPh sb="2" eb="4">
      <t>セツビ</t>
    </rPh>
    <rPh sb="4" eb="6">
      <t>メイショウ</t>
    </rPh>
    <rPh sb="10" eb="12">
      <t>コウセイ</t>
    </rPh>
    <rPh sb="12" eb="14">
      <t>キキ</t>
    </rPh>
    <rPh sb="18" eb="19">
      <t>ガイ</t>
    </rPh>
    <rPh sb="21" eb="22">
      <t>ヨウ</t>
    </rPh>
    <phoneticPr fontId="5"/>
  </si>
  <si>
    <t>費用区分</t>
    <rPh sb="0" eb="2">
      <t>ヒヨウ</t>
    </rPh>
    <rPh sb="2" eb="4">
      <t>クブン</t>
    </rPh>
    <phoneticPr fontId="2"/>
  </si>
  <si>
    <t>設計費</t>
    <rPh sb="0" eb="2">
      <t>セッケイ</t>
    </rPh>
    <rPh sb="2" eb="3">
      <t>ヒ</t>
    </rPh>
    <phoneticPr fontId="2"/>
  </si>
  <si>
    <t>設備費</t>
    <rPh sb="0" eb="3">
      <t>セツビヒ</t>
    </rPh>
    <phoneticPr fontId="2"/>
  </si>
  <si>
    <t>工事費</t>
    <rPh sb="0" eb="2">
      <t>コウジ</t>
    </rPh>
    <rPh sb="2" eb="3">
      <t>ヒ</t>
    </rPh>
    <phoneticPr fontId="2"/>
  </si>
  <si>
    <t>諸経費</t>
    <rPh sb="0" eb="3">
      <t>ショケイヒ</t>
    </rPh>
    <phoneticPr fontId="2"/>
  </si>
  <si>
    <r>
      <t>５Nm</t>
    </r>
    <r>
      <rPr>
        <vertAlign val="superscript"/>
        <sz val="12"/>
        <color theme="1"/>
        <rFont val="メイリオ"/>
        <family val="3"/>
        <charset val="128"/>
      </rPr>
      <t>3</t>
    </r>
    <r>
      <rPr>
        <sz val="12"/>
        <color theme="1"/>
        <rFont val="メイリオ"/>
        <family val="3"/>
        <charset val="128"/>
      </rPr>
      <t>/h以下</t>
    </r>
    <rPh sb="6" eb="8">
      <t>イカ</t>
    </rPh>
    <phoneticPr fontId="31"/>
  </si>
  <si>
    <t>▼助成対象外</t>
    <rPh sb="1" eb="5">
      <t>ジョセイタイショウ</t>
    </rPh>
    <rPh sb="5" eb="6">
      <t>ガイ</t>
    </rPh>
    <phoneticPr fontId="2"/>
  </si>
  <si>
    <t>費用区分</t>
    <rPh sb="0" eb="2">
      <t>ヒヨウ</t>
    </rPh>
    <rPh sb="2" eb="4">
      <t>クブン</t>
    </rPh>
    <phoneticPr fontId="5"/>
  </si>
  <si>
    <t>選択⇒</t>
    <rPh sb="0" eb="2">
      <t>センタク</t>
    </rPh>
    <phoneticPr fontId="31"/>
  </si>
  <si>
    <t xml:space="preserve"> 助成金交付申請額
（税抜き）</t>
    <rPh sb="11" eb="13">
      <t>ゼイヌ</t>
    </rPh>
    <phoneticPr fontId="5"/>
  </si>
  <si>
    <t xml:space="preserve"> (5) 助成金交付申請額</t>
    <rPh sb="5" eb="8">
      <t>ジョセイキン</t>
    </rPh>
    <rPh sb="8" eb="10">
      <t>コウフ</t>
    </rPh>
    <rPh sb="10" eb="12">
      <t>シンセイ</t>
    </rPh>
    <rPh sb="12" eb="13">
      <t>ガク</t>
    </rPh>
    <phoneticPr fontId="5"/>
  </si>
  <si>
    <t xml:space="preserve"> (3) 助成対象外経費</t>
    <rPh sb="5" eb="7">
      <t>ジョセイ</t>
    </rPh>
    <rPh sb="7" eb="10">
      <t>タイショウガイ</t>
    </rPh>
    <rPh sb="10" eb="12">
      <t>ケイヒ</t>
    </rPh>
    <phoneticPr fontId="5"/>
  </si>
  <si>
    <t xml:space="preserve"> (4) 本事業以外の国等補助金申請額</t>
    <rPh sb="5" eb="8">
      <t>ホンジギョウ</t>
    </rPh>
    <rPh sb="8" eb="10">
      <t>イガイ</t>
    </rPh>
    <phoneticPr fontId="5"/>
  </si>
  <si>
    <t xml:space="preserve"> (1) 助成対象事業に要する経費総額</t>
    <rPh sb="5" eb="7">
      <t>ジョセイ</t>
    </rPh>
    <rPh sb="7" eb="9">
      <t>タイショウ</t>
    </rPh>
    <rPh sb="9" eb="11">
      <t>ジギョウ</t>
    </rPh>
    <rPh sb="12" eb="13">
      <t>ヨウ</t>
    </rPh>
    <rPh sb="15" eb="17">
      <t>ケイヒ</t>
    </rPh>
    <rPh sb="17" eb="19">
      <t>ソウガク</t>
    </rPh>
    <phoneticPr fontId="5"/>
  </si>
  <si>
    <t>設置あり</t>
    <rPh sb="0" eb="2">
      <t>セッチ</t>
    </rPh>
    <phoneticPr fontId="31"/>
  </si>
  <si>
    <t>※該当する導入設備のシートに入力
※青色及び灰色のセルは、入力できません。</t>
    <rPh sb="1" eb="3">
      <t>ガイトウ</t>
    </rPh>
    <rPh sb="5" eb="9">
      <t>ドウニュウセツビ</t>
    </rPh>
    <rPh sb="14" eb="16">
      <t>ニュウリョク</t>
    </rPh>
    <rPh sb="19" eb="20">
      <t>イロ</t>
    </rPh>
    <rPh sb="20" eb="21">
      <t>オヨ</t>
    </rPh>
    <rPh sb="22" eb="24">
      <t>ハイイロ</t>
    </rPh>
    <phoneticPr fontId="5"/>
  </si>
  <si>
    <r>
      <t>Nm</t>
    </r>
    <r>
      <rPr>
        <vertAlign val="superscript"/>
        <sz val="11"/>
        <rFont val="ＭＳ Ｐ明朝"/>
        <family val="1"/>
        <charset val="128"/>
      </rPr>
      <t>3</t>
    </r>
    <phoneticPr fontId="5"/>
  </si>
  <si>
    <t>運搬設備</t>
    <rPh sb="0" eb="2">
      <t>ウンパン</t>
    </rPh>
    <rPh sb="2" eb="4">
      <t>セツビ</t>
    </rPh>
    <phoneticPr fontId="31"/>
  </si>
  <si>
    <t>導入無し</t>
    <rPh sb="0" eb="2">
      <t>ドウニュウ</t>
    </rPh>
    <rPh sb="2" eb="3">
      <t>ナ</t>
    </rPh>
    <phoneticPr fontId="31"/>
  </si>
  <si>
    <t>導入あり</t>
    <rPh sb="0" eb="2">
      <t>ドウニュウ</t>
    </rPh>
    <phoneticPr fontId="31"/>
  </si>
  <si>
    <r>
      <t>設備容量合計</t>
    </r>
    <r>
      <rPr>
        <vertAlign val="superscript"/>
        <sz val="11"/>
        <color rgb="FFFF0000"/>
        <rFont val="ＭＳ Ｐ明朝"/>
        <family val="1"/>
        <charset val="128"/>
      </rPr>
      <t>※</t>
    </r>
    <rPh sb="0" eb="2">
      <t>セツビ</t>
    </rPh>
    <rPh sb="2" eb="4">
      <t>ヨウリョウ</t>
    </rPh>
    <rPh sb="4" eb="6">
      <t>ゴウケイ</t>
    </rPh>
    <phoneticPr fontId="31"/>
  </si>
  <si>
    <t>水素活用設備の設備選択及び助成額上限</t>
    <rPh sb="7" eb="9">
      <t>セツビ</t>
    </rPh>
    <rPh sb="9" eb="11">
      <t>センタク</t>
    </rPh>
    <rPh sb="11" eb="12">
      <t>オヨ</t>
    </rPh>
    <rPh sb="15" eb="16">
      <t>ガク</t>
    </rPh>
    <rPh sb="16" eb="18">
      <t>ジョウゲン</t>
    </rPh>
    <phoneticPr fontId="5"/>
  </si>
  <si>
    <t>※経費 ［円］は、消費税等額を除き記入すること。</t>
    <rPh sb="1" eb="3">
      <t>ケイヒ</t>
    </rPh>
    <rPh sb="9" eb="13">
      <t>ショウヒゼイトウ</t>
    </rPh>
    <rPh sb="13" eb="14">
      <t>ガク</t>
    </rPh>
    <rPh sb="15" eb="16">
      <t>ノゾ</t>
    </rPh>
    <rPh sb="17" eb="19">
      <t>キニュウ</t>
    </rPh>
    <phoneticPr fontId="5"/>
  </si>
  <si>
    <t>③水素吸蔵合金の助成対象外経費</t>
    <rPh sb="12" eb="13">
      <t>ガイ</t>
    </rPh>
    <phoneticPr fontId="5"/>
  </si>
  <si>
    <t>④本事業以外の国等補助金申請額</t>
    <phoneticPr fontId="5"/>
  </si>
  <si>
    <t>水素トレーラーの助成額上限
（１台（容量）当たりの助成額×台数）</t>
    <rPh sb="8" eb="10">
      <t>ジョセイ</t>
    </rPh>
    <rPh sb="10" eb="11">
      <t>ガク</t>
    </rPh>
    <rPh sb="11" eb="13">
      <t>ジョウゲン</t>
    </rPh>
    <rPh sb="16" eb="17">
      <t>ダイ</t>
    </rPh>
    <rPh sb="18" eb="20">
      <t>ヨウリョウ</t>
    </rPh>
    <rPh sb="21" eb="22">
      <t>ア</t>
    </rPh>
    <rPh sb="25" eb="28">
      <t>ジョセイガク</t>
    </rPh>
    <rPh sb="29" eb="31">
      <t>ダイスウ</t>
    </rPh>
    <phoneticPr fontId="5"/>
  </si>
  <si>
    <t>①水素トレーラーの助成対象経費</t>
    <phoneticPr fontId="5"/>
  </si>
  <si>
    <t>②水素トレーラーの助成対象外経費</t>
    <rPh sb="13" eb="14">
      <t>ガイ</t>
    </rPh>
    <phoneticPr fontId="5"/>
  </si>
  <si>
    <t>③本事業以外の国等補助金申請額</t>
    <phoneticPr fontId="5"/>
  </si>
  <si>
    <t>水素カードルの助成額上限
（１台（容量）当たりの助成額×台数）</t>
    <rPh sb="7" eb="9">
      <t>ジョセイ</t>
    </rPh>
    <rPh sb="9" eb="10">
      <t>ガク</t>
    </rPh>
    <rPh sb="10" eb="12">
      <t>ジョウゲン</t>
    </rPh>
    <rPh sb="15" eb="16">
      <t>ダイ</t>
    </rPh>
    <rPh sb="17" eb="19">
      <t>ヨウリョウ</t>
    </rPh>
    <rPh sb="20" eb="21">
      <t>ア</t>
    </rPh>
    <rPh sb="24" eb="27">
      <t>ジョセイガク</t>
    </rPh>
    <rPh sb="28" eb="30">
      <t>ダイスウ</t>
    </rPh>
    <phoneticPr fontId="5"/>
  </si>
  <si>
    <t>①水素カードルの助成対象経費</t>
    <phoneticPr fontId="5"/>
  </si>
  <si>
    <t>②水素カードルの助成対象外経費</t>
    <rPh sb="12" eb="13">
      <t>ガイ</t>
    </rPh>
    <phoneticPr fontId="5"/>
  </si>
  <si>
    <t>水素バーナーの助成額上限
（１台当たりの助成額×台数）</t>
    <rPh sb="7" eb="9">
      <t>ジョセイ</t>
    </rPh>
    <rPh sb="9" eb="10">
      <t>ガク</t>
    </rPh>
    <rPh sb="10" eb="12">
      <t>ジョウゲン</t>
    </rPh>
    <rPh sb="15" eb="16">
      <t>ダイ</t>
    </rPh>
    <rPh sb="16" eb="17">
      <t>ア</t>
    </rPh>
    <rPh sb="20" eb="23">
      <t>ジョセイガク</t>
    </rPh>
    <rPh sb="24" eb="26">
      <t>ダイスウ</t>
    </rPh>
    <phoneticPr fontId="5"/>
  </si>
  <si>
    <t>①水素バーナーの助成対象経費</t>
    <phoneticPr fontId="5"/>
  </si>
  <si>
    <t>②水素バーナーの助成対象外経費</t>
    <rPh sb="12" eb="13">
      <t>ガイ</t>
    </rPh>
    <phoneticPr fontId="5"/>
  </si>
  <si>
    <t>温水発生機の助成額上限
（１台当たりの助成額×台数）</t>
    <rPh sb="6" eb="8">
      <t>ジョセイ</t>
    </rPh>
    <rPh sb="8" eb="9">
      <t>ガク</t>
    </rPh>
    <rPh sb="9" eb="11">
      <t>ジョウゲン</t>
    </rPh>
    <rPh sb="14" eb="15">
      <t>ダイ</t>
    </rPh>
    <rPh sb="15" eb="16">
      <t>ア</t>
    </rPh>
    <rPh sb="19" eb="22">
      <t>ジョセイガク</t>
    </rPh>
    <rPh sb="23" eb="25">
      <t>ダイスウ</t>
    </rPh>
    <phoneticPr fontId="5"/>
  </si>
  <si>
    <t>①温水発生機の助成対象経費</t>
    <phoneticPr fontId="5"/>
  </si>
  <si>
    <t>②温水発生機の助成対象外経費</t>
    <rPh sb="11" eb="12">
      <t>ガイ</t>
    </rPh>
    <phoneticPr fontId="5"/>
  </si>
  <si>
    <t>水素燃料ボイラーの助成額上限
（相当蒸気量１台当たりの助成額×台数）</t>
    <rPh sb="9" eb="11">
      <t>ジョセイ</t>
    </rPh>
    <rPh sb="11" eb="12">
      <t>ガク</t>
    </rPh>
    <rPh sb="12" eb="14">
      <t>ジョウゲン</t>
    </rPh>
    <rPh sb="16" eb="18">
      <t>ソウトウ</t>
    </rPh>
    <rPh sb="18" eb="20">
      <t>ジョウキ</t>
    </rPh>
    <rPh sb="20" eb="21">
      <t>リョウ</t>
    </rPh>
    <rPh sb="22" eb="23">
      <t>ダイ</t>
    </rPh>
    <rPh sb="23" eb="24">
      <t>ア</t>
    </rPh>
    <rPh sb="27" eb="30">
      <t>ジョセイガク</t>
    </rPh>
    <rPh sb="31" eb="33">
      <t>ダイスウ</t>
    </rPh>
    <phoneticPr fontId="5"/>
  </si>
  <si>
    <t>①水素燃料ボイラーの助成対象経費</t>
    <phoneticPr fontId="5"/>
  </si>
  <si>
    <t>②水素燃料ボイラーの助成対象外経費</t>
    <rPh sb="14" eb="15">
      <t>ガイ</t>
    </rPh>
    <phoneticPr fontId="5"/>
  </si>
  <si>
    <t>①純水素型燃料電池の助成対象経費</t>
    <phoneticPr fontId="5"/>
  </si>
  <si>
    <t>②純水素型燃料電池の助成対象外経費</t>
    <rPh sb="14" eb="15">
      <t>ガイ</t>
    </rPh>
    <phoneticPr fontId="5"/>
  </si>
  <si>
    <t>①水素活用設備の助成対象経費</t>
    <phoneticPr fontId="5"/>
  </si>
  <si>
    <t>②水素活用設備の助成対象外経費</t>
    <rPh sb="12" eb="13">
      <t>ガイ</t>
    </rPh>
    <phoneticPr fontId="5"/>
  </si>
  <si>
    <t>水素圧縮装置等の供給のための設備選択及び助成額上限</t>
    <rPh sb="0" eb="2">
      <t>スイソ</t>
    </rPh>
    <rPh sb="2" eb="4">
      <t>アッシュク</t>
    </rPh>
    <rPh sb="4" eb="6">
      <t>ソウチ</t>
    </rPh>
    <rPh sb="6" eb="7">
      <t>トウ</t>
    </rPh>
    <rPh sb="8" eb="10">
      <t>キョウキュウ</t>
    </rPh>
    <rPh sb="14" eb="16">
      <t>セツビ</t>
    </rPh>
    <rPh sb="16" eb="18">
      <t>センタク</t>
    </rPh>
    <rPh sb="18" eb="19">
      <t>オヨ</t>
    </rPh>
    <rPh sb="22" eb="23">
      <t>ガク</t>
    </rPh>
    <rPh sb="23" eb="25">
      <t>ジョウゲン</t>
    </rPh>
    <phoneticPr fontId="5"/>
  </si>
  <si>
    <t>①水素圧縮装置等の供給のための設備の助成対象経費</t>
    <phoneticPr fontId="5"/>
  </si>
  <si>
    <t>②水素圧縮装置等の供給のための設備の助成対象外経費</t>
    <rPh sb="22" eb="23">
      <t>ガイ</t>
    </rPh>
    <phoneticPr fontId="5"/>
  </si>
  <si>
    <t>純水素型燃料電池の助成額上限
（定格発電出力１台当たりの助成額 ×台数）</t>
    <rPh sb="0" eb="1">
      <t>ジュン</t>
    </rPh>
    <rPh sb="1" eb="3">
      <t>スイソ</t>
    </rPh>
    <rPh sb="3" eb="4">
      <t>カタ</t>
    </rPh>
    <rPh sb="4" eb="6">
      <t>ネンリョウ</t>
    </rPh>
    <rPh sb="6" eb="8">
      <t>デンチ</t>
    </rPh>
    <rPh sb="9" eb="11">
      <t>ジョセイ</t>
    </rPh>
    <rPh sb="11" eb="12">
      <t>ガク</t>
    </rPh>
    <rPh sb="12" eb="14">
      <t>ジョウゲン</t>
    </rPh>
    <rPh sb="16" eb="18">
      <t>テイカク</t>
    </rPh>
    <rPh sb="18" eb="20">
      <t>ハツデン</t>
    </rPh>
    <rPh sb="20" eb="22">
      <t>シュツリョク</t>
    </rPh>
    <rPh sb="23" eb="24">
      <t>ダイ</t>
    </rPh>
    <rPh sb="24" eb="25">
      <t>ア</t>
    </rPh>
    <rPh sb="28" eb="31">
      <t>ジョセイガク</t>
    </rPh>
    <rPh sb="33" eb="35">
      <t>ダイスウ</t>
    </rPh>
    <phoneticPr fontId="5"/>
  </si>
  <si>
    <r>
      <t>3.5kW</t>
    </r>
    <r>
      <rPr>
        <sz val="12"/>
        <color theme="1"/>
        <rFont val="メイリオ"/>
        <family val="3"/>
        <charset val="128"/>
      </rPr>
      <t>以下</t>
    </r>
    <rPh sb="5" eb="7">
      <t>イカ</t>
    </rPh>
    <phoneticPr fontId="31"/>
  </si>
  <si>
    <t>定格発電出力</t>
    <rPh sb="0" eb="2">
      <t>テイカク</t>
    </rPh>
    <rPh sb="2" eb="4">
      <t>ハツデン</t>
    </rPh>
    <rPh sb="4" eb="6">
      <t>シュツリョク</t>
    </rPh>
    <phoneticPr fontId="31"/>
  </si>
  <si>
    <t>3.5kW超</t>
    <rPh sb="5" eb="6">
      <t>コ</t>
    </rPh>
    <phoneticPr fontId="31"/>
  </si>
  <si>
    <t>第１号様式：別紙（集計）</t>
    <rPh sb="0" eb="1">
      <t>ダイ</t>
    </rPh>
    <rPh sb="2" eb="3">
      <t>ゴウ</t>
    </rPh>
    <rPh sb="3" eb="5">
      <t>ヨウシキ</t>
    </rPh>
    <rPh sb="6" eb="8">
      <t>ベッシ</t>
    </rPh>
    <rPh sb="9" eb="11">
      <t>シュウケイ</t>
    </rPh>
    <phoneticPr fontId="5"/>
  </si>
  <si>
    <t>④再生可能エネルギー由来水素活用設備の
　　　　助成申請額（ ① × 1/2 － ③ ）</t>
    <phoneticPr fontId="5"/>
  </si>
  <si>
    <t>④純水素型燃料電池の助成申請額
　　　（ ① × 2/3 － ③ ）</t>
    <phoneticPr fontId="5"/>
  </si>
  <si>
    <t>④水素燃料ボイラーの助成申請額
　　　（ ① × 2/3 － ③ ）</t>
    <phoneticPr fontId="5"/>
  </si>
  <si>
    <t>④温水発生機の助成申請額
　　　（ ① × 2/3 － ③ ）</t>
    <phoneticPr fontId="5"/>
  </si>
  <si>
    <t>④水素バーナーの助成申請額
　　　（ ① × 2/3 － ③ ）</t>
    <phoneticPr fontId="5"/>
  </si>
  <si>
    <t>④水素カードルの助成申請額
　　　（ ① × 2/3 － ③ ）</t>
    <phoneticPr fontId="5"/>
  </si>
  <si>
    <t>④水素トレーラーの助成申請額
　　　（ ① × 2/3 － ③ ）</t>
    <phoneticPr fontId="5"/>
  </si>
  <si>
    <t>⑤水素吸蔵合金の助成申請額
　　　（（ ①×2/3 ＋ ②×2/3） － ③ ）</t>
    <phoneticPr fontId="5"/>
  </si>
  <si>
    <t>④水素圧縮装置等の供給のための設備の助成申請額
　（ ① × 1/2 － ③ ）</t>
    <phoneticPr fontId="5"/>
  </si>
  <si>
    <t>対象設備</t>
    <rPh sb="0" eb="2">
      <t>タイショウ</t>
    </rPh>
    <rPh sb="2" eb="4">
      <t>セツビ</t>
    </rPh>
    <phoneticPr fontId="31"/>
  </si>
  <si>
    <t>助成額上限</t>
    <rPh sb="0" eb="2">
      <t>ジョセイ</t>
    </rPh>
    <rPh sb="2" eb="3">
      <t>ガク</t>
    </rPh>
    <rPh sb="3" eb="5">
      <t>ジョウゲン</t>
    </rPh>
    <phoneticPr fontId="31"/>
  </si>
  <si>
    <t>対象経費</t>
    <rPh sb="0" eb="4">
      <t>タイショウケイヒ</t>
    </rPh>
    <phoneticPr fontId="31"/>
  </si>
  <si>
    <t>対象外経費</t>
    <rPh sb="0" eb="3">
      <t>タイショウガイ</t>
    </rPh>
    <rPh sb="3" eb="5">
      <t>ケイヒ</t>
    </rPh>
    <phoneticPr fontId="31"/>
  </si>
  <si>
    <t>他の補助金</t>
    <rPh sb="0" eb="1">
      <t>タ</t>
    </rPh>
    <rPh sb="2" eb="5">
      <t>ホジョキン</t>
    </rPh>
    <phoneticPr fontId="31"/>
  </si>
  <si>
    <t>助成申請額</t>
    <rPh sb="0" eb="2">
      <t>ジョセイ</t>
    </rPh>
    <rPh sb="2" eb="5">
      <t>シンセイガク</t>
    </rPh>
    <phoneticPr fontId="31"/>
  </si>
  <si>
    <t>水素活用設備の設備</t>
    <phoneticPr fontId="31"/>
  </si>
  <si>
    <t>純水素型燃料電池</t>
    <phoneticPr fontId="31"/>
  </si>
  <si>
    <t>【別紙１】</t>
    <rPh sb="1" eb="3">
      <t>ベッシ</t>
    </rPh>
    <phoneticPr fontId="31"/>
  </si>
  <si>
    <t>【別紙２】</t>
    <rPh sb="1" eb="3">
      <t>ベッシ</t>
    </rPh>
    <phoneticPr fontId="31"/>
  </si>
  <si>
    <t>【別紙３】</t>
    <rPh sb="1" eb="3">
      <t>ベッシ</t>
    </rPh>
    <phoneticPr fontId="31"/>
  </si>
  <si>
    <t>【別紙４】</t>
    <rPh sb="1" eb="3">
      <t>ベッシ</t>
    </rPh>
    <phoneticPr fontId="31"/>
  </si>
  <si>
    <t>【別紙５】</t>
    <rPh sb="1" eb="3">
      <t>ベッシ</t>
    </rPh>
    <phoneticPr fontId="31"/>
  </si>
  <si>
    <t>水素燃料ボイラー</t>
    <rPh sb="0" eb="2">
      <t>スイソ</t>
    </rPh>
    <rPh sb="2" eb="4">
      <t>ネンリョウ</t>
    </rPh>
    <phoneticPr fontId="31"/>
  </si>
  <si>
    <t>温水発生機</t>
    <rPh sb="0" eb="2">
      <t>オンスイ</t>
    </rPh>
    <rPh sb="2" eb="5">
      <t>ハッセイキ</t>
    </rPh>
    <phoneticPr fontId="31"/>
  </si>
  <si>
    <t>水素バーナー</t>
    <rPh sb="0" eb="2">
      <t>スイソ</t>
    </rPh>
    <phoneticPr fontId="31"/>
  </si>
  <si>
    <t>水素運搬設備（水素カードル）</t>
    <rPh sb="0" eb="2">
      <t>スイソ</t>
    </rPh>
    <rPh sb="2" eb="4">
      <t>ウンパン</t>
    </rPh>
    <rPh sb="4" eb="6">
      <t>セツビ</t>
    </rPh>
    <rPh sb="7" eb="9">
      <t>スイソ</t>
    </rPh>
    <phoneticPr fontId="31"/>
  </si>
  <si>
    <t>【別紙６-1】</t>
    <rPh sb="1" eb="3">
      <t>ベッシ</t>
    </rPh>
    <phoneticPr fontId="31"/>
  </si>
  <si>
    <t>【別紙６-2】</t>
    <rPh sb="1" eb="3">
      <t>ベッシ</t>
    </rPh>
    <phoneticPr fontId="31"/>
  </si>
  <si>
    <t>【別紙６-3】</t>
    <rPh sb="1" eb="3">
      <t>ベッシ</t>
    </rPh>
    <phoneticPr fontId="31"/>
  </si>
  <si>
    <t>【別紙６-4】</t>
    <rPh sb="1" eb="3">
      <t>ベッシ</t>
    </rPh>
    <phoneticPr fontId="31"/>
  </si>
  <si>
    <t>水素運搬設備（水素トレーラー）</t>
    <rPh sb="0" eb="2">
      <t>スイソ</t>
    </rPh>
    <rPh sb="2" eb="4">
      <t>ウンパン</t>
    </rPh>
    <rPh sb="4" eb="6">
      <t>セツビ</t>
    </rPh>
    <rPh sb="7" eb="9">
      <t>スイソ</t>
    </rPh>
    <phoneticPr fontId="31"/>
  </si>
  <si>
    <t>水素運搬設備（水素吸蔵合金）</t>
    <rPh sb="0" eb="2">
      <t>スイソ</t>
    </rPh>
    <rPh sb="2" eb="4">
      <t>ウンパン</t>
    </rPh>
    <rPh sb="4" eb="6">
      <t>セツビ</t>
    </rPh>
    <rPh sb="7" eb="9">
      <t>スイソ</t>
    </rPh>
    <rPh sb="9" eb="11">
      <t>キュウゾウ</t>
    </rPh>
    <rPh sb="11" eb="13">
      <t>ゴウキン</t>
    </rPh>
    <phoneticPr fontId="31"/>
  </si>
  <si>
    <t>水素運搬設備（圧縮装置等）</t>
    <rPh sb="0" eb="2">
      <t>スイソ</t>
    </rPh>
    <rPh sb="2" eb="4">
      <t>ウンパン</t>
    </rPh>
    <rPh sb="4" eb="6">
      <t>セツビ</t>
    </rPh>
    <rPh sb="7" eb="9">
      <t>アッシュク</t>
    </rPh>
    <rPh sb="9" eb="11">
      <t>ソウチ</t>
    </rPh>
    <rPh sb="11" eb="12">
      <t>トウ</t>
    </rPh>
    <phoneticPr fontId="31"/>
  </si>
  <si>
    <t>様式</t>
    <rPh sb="0" eb="2">
      <t>ヨウシキ</t>
    </rPh>
    <phoneticPr fontId="31"/>
  </si>
  <si>
    <t>①水素吸蔵合金貯蔵設備の助成対象経費</t>
    <rPh sb="7" eb="9">
      <t>チョゾウ</t>
    </rPh>
    <rPh sb="9" eb="11">
      <t>セツビ</t>
    </rPh>
    <phoneticPr fontId="5"/>
  </si>
  <si>
    <t>水素吸蔵合金貯蔵設備の助成額上限</t>
    <rPh sb="6" eb="8">
      <t>チョゾウ</t>
    </rPh>
    <rPh sb="8" eb="10">
      <t>セツビ</t>
    </rPh>
    <rPh sb="11" eb="13">
      <t>ジョセイ</t>
    </rPh>
    <rPh sb="13" eb="14">
      <t>ガク</t>
    </rPh>
    <rPh sb="14" eb="16">
      <t>ジョウゲン</t>
    </rPh>
    <phoneticPr fontId="5"/>
  </si>
  <si>
    <t>水素吸蔵合金工事費の助成額上限</t>
    <rPh sb="6" eb="8">
      <t>コウジ</t>
    </rPh>
    <rPh sb="8" eb="9">
      <t>ヒ</t>
    </rPh>
    <phoneticPr fontId="5"/>
  </si>
  <si>
    <t>②水素吸蔵合金工事費の助成対象経費</t>
    <rPh sb="7" eb="10">
      <t>コウジヒ</t>
    </rPh>
    <phoneticPr fontId="5"/>
  </si>
  <si>
    <t>合　　計</t>
    <rPh sb="0" eb="1">
      <t>ゴウ</t>
    </rPh>
    <rPh sb="3" eb="4">
      <t>ケイ</t>
    </rPh>
    <phoneticPr fontId="31"/>
  </si>
  <si>
    <t>助成金交付申請経費内訳書 【水素運搬設備（水素吸蔵合金）】</t>
    <rPh sb="7" eb="9">
      <t>ケイヒ</t>
    </rPh>
    <rPh sb="16" eb="18">
      <t>ウンパン</t>
    </rPh>
    <rPh sb="18" eb="20">
      <t>セツビ</t>
    </rPh>
    <rPh sb="21" eb="23">
      <t>スイソ</t>
    </rPh>
    <rPh sb="23" eb="25">
      <t>キュウゾウ</t>
    </rPh>
    <rPh sb="25" eb="27">
      <t>ゴウキン</t>
    </rPh>
    <phoneticPr fontId="5"/>
  </si>
  <si>
    <t>助成金交付申請経費内訳書 【再生可能エネルギー由来水素活用設備】</t>
    <rPh sb="7" eb="9">
      <t>ケイヒ</t>
    </rPh>
    <phoneticPr fontId="5"/>
  </si>
  <si>
    <t>助成金交付申請経費内訳書 【純水素型燃料電池】</t>
    <rPh sb="7" eb="9">
      <t>ケイヒ</t>
    </rPh>
    <phoneticPr fontId="5"/>
  </si>
  <si>
    <t>助成金交付申請経費内訳書 【水素燃料ボイラー】</t>
    <rPh sb="7" eb="9">
      <t>ケイヒ</t>
    </rPh>
    <phoneticPr fontId="5"/>
  </si>
  <si>
    <t>助成金交付申請経費内訳書 【温水発生機】</t>
    <rPh sb="7" eb="9">
      <t>ケイヒ</t>
    </rPh>
    <rPh sb="14" eb="16">
      <t>オンスイ</t>
    </rPh>
    <rPh sb="16" eb="18">
      <t>ハッセイ</t>
    </rPh>
    <rPh sb="18" eb="19">
      <t>キ</t>
    </rPh>
    <phoneticPr fontId="5"/>
  </si>
  <si>
    <t>助成金交付申請経費内訳書 【水素バーナー】</t>
    <rPh sb="7" eb="9">
      <t>ケイヒ</t>
    </rPh>
    <phoneticPr fontId="5"/>
  </si>
  <si>
    <t>助成金交付申請経費内訳書 【水素運搬設備（水素カードル）】</t>
    <rPh sb="7" eb="9">
      <t>ケイヒ</t>
    </rPh>
    <rPh sb="16" eb="18">
      <t>ウンパン</t>
    </rPh>
    <rPh sb="18" eb="20">
      <t>セツビ</t>
    </rPh>
    <rPh sb="21" eb="23">
      <t>スイソ</t>
    </rPh>
    <phoneticPr fontId="5"/>
  </si>
  <si>
    <t>助成金交付申請経費内訳書 【水素運搬設備（水素トレーラー）】</t>
    <rPh sb="7" eb="9">
      <t>ケイヒ</t>
    </rPh>
    <rPh sb="16" eb="18">
      <t>ウンパン</t>
    </rPh>
    <rPh sb="18" eb="20">
      <t>セツビ</t>
    </rPh>
    <rPh sb="21" eb="23">
      <t>スイソ</t>
    </rPh>
    <phoneticPr fontId="5"/>
  </si>
  <si>
    <t>助成金交付申請経費内訳書 【水素運搬設備（水素圧縮装置等の供給のための設備）】</t>
    <rPh sb="7" eb="9">
      <t>ケイヒ</t>
    </rPh>
    <rPh sb="16" eb="18">
      <t>ウンパン</t>
    </rPh>
    <phoneticPr fontId="5"/>
  </si>
  <si>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5"/>
  </si>
  <si>
    <t>経費合計</t>
    <rPh sb="0" eb="2">
      <t>ケイヒ</t>
    </rPh>
    <rPh sb="2" eb="4">
      <t>ゴウケイ</t>
    </rPh>
    <phoneticPr fontId="31"/>
  </si>
  <si>
    <t>←作成日を記入</t>
    <rPh sb="1" eb="4">
      <t>サクセイビ</t>
    </rPh>
    <rPh sb="5" eb="7">
      <t>キニュウ</t>
    </rPh>
    <phoneticPr fontId="5"/>
  </si>
  <si>
    <t>←本助成事業名の一部＜再エネ由来水素＞を名称に含めること。</t>
    <rPh sb="1" eb="2">
      <t>ホン</t>
    </rPh>
    <rPh sb="2" eb="4">
      <t>ジョセイ</t>
    </rPh>
    <rPh sb="4" eb="6">
      <t>ジギョウ</t>
    </rPh>
    <rPh sb="6" eb="7">
      <t>ナ</t>
    </rPh>
    <rPh sb="8" eb="10">
      <t>イチブ</t>
    </rPh>
    <rPh sb="11" eb="12">
      <t>サイ</t>
    </rPh>
    <rPh sb="14" eb="16">
      <t>ユライ</t>
    </rPh>
    <rPh sb="16" eb="18">
      <t>スイソ</t>
    </rPh>
    <rPh sb="20" eb="22">
      <t>メイショウ</t>
    </rPh>
    <rPh sb="23" eb="24">
      <t>フク</t>
    </rPh>
    <phoneticPr fontId="5"/>
  </si>
  <si>
    <r>
      <t>１. 再生可能エネルギー発電設備_発電容量　　：</t>
    </r>
    <r>
      <rPr>
        <u/>
        <sz val="10.5"/>
        <rFont val="ＭＳ 明朝"/>
        <family val="1"/>
        <charset val="128"/>
      </rPr>
      <t>　　　　　</t>
    </r>
    <r>
      <rPr>
        <sz val="10.5"/>
        <rFont val="ＭＳ 明朝"/>
        <family val="1"/>
        <charset val="128"/>
      </rPr>
      <t xml:space="preserve"> kW
２. 蓄電設備_蓄電池出力・容量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kWh
３. 水素製造設備_水素製造能力（日量）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/日）
４. 水素貯蔵設備_貯蔵量・貯蔵圧力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t>
    </r>
    <r>
      <rPr>
        <u/>
        <sz val="10.5"/>
        <rFont val="ＭＳ 明朝"/>
        <family val="1"/>
        <charset val="128"/>
      </rPr>
      <t>　　　　　</t>
    </r>
    <r>
      <rPr>
        <sz val="10.5"/>
        <rFont val="ＭＳ 明朝"/>
        <family val="1"/>
        <charset val="128"/>
      </rPr>
      <t xml:space="preserve"> MPa
５. 水素充填設備（充填能力）_能力・圧力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MPa
６. 純水素型燃料電池_発電出力・熱出力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kW
７. 水素燃料ボイラー_相当蒸発量・水素消費量：</t>
    </r>
    <r>
      <rPr>
        <u/>
        <sz val="10.5"/>
        <rFont val="ＭＳ 明朝"/>
        <family val="1"/>
        <charset val="128"/>
      </rPr>
      <t>　　　　　</t>
    </r>
    <r>
      <rPr>
        <sz val="10.5"/>
        <rFont val="ＭＳ 明朝"/>
        <family val="1"/>
        <charset val="128"/>
      </rPr>
      <t xml:space="preserve"> kg/h・</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
８. 温水発生機_熱出力・水素消費量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
９. 水素バーナー_燃焼容量・水素消費量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Ph sb="37" eb="39">
      <t>チクデン</t>
    </rPh>
    <rPh sb="39" eb="41">
      <t>セツビ</t>
    </rPh>
    <rPh sb="42" eb="45">
      <t>チクデンチ</t>
    </rPh>
    <rPh sb="45" eb="47">
      <t>シュツリョク</t>
    </rPh>
    <rPh sb="48" eb="50">
      <t>ヨウリョウ</t>
    </rPh>
    <rPh sb="95" eb="97">
      <t>ニチリョウ</t>
    </rPh>
    <rPh sb="124" eb="125">
      <t>ヒ</t>
    </rPh>
    <rPh sb="133" eb="135">
      <t>チョゾウ</t>
    </rPh>
    <rPh sb="142" eb="144">
      <t>チョゾウ</t>
    </rPh>
    <rPh sb="144" eb="146">
      <t>アツリョク</t>
    </rPh>
    <rPh sb="178" eb="180">
      <t>ジュウテン</t>
    </rPh>
    <rPh sb="180" eb="182">
      <t>セツビ</t>
    </rPh>
    <rPh sb="183" eb="185">
      <t>ジュウテン</t>
    </rPh>
    <rPh sb="185" eb="187">
      <t>ノウリョク</t>
    </rPh>
    <rPh sb="192" eb="194">
      <t>アツリョク</t>
    </rPh>
    <rPh sb="237" eb="238">
      <t>ネツ</t>
    </rPh>
    <rPh sb="238" eb="240">
      <t>シュツリョク</t>
    </rPh>
    <rPh sb="268" eb="270">
      <t>ネンリョウ</t>
    </rPh>
    <rPh sb="275" eb="277">
      <t>ソウトウ</t>
    </rPh>
    <rPh sb="277" eb="280">
      <t>ジョウハツリョウ</t>
    </rPh>
    <rPh sb="281" eb="283">
      <t>スイソ</t>
    </rPh>
    <rPh sb="283" eb="286">
      <t>ショウヒリョウ</t>
    </rPh>
    <rPh sb="314" eb="316">
      <t>オンスイ</t>
    </rPh>
    <rPh sb="320" eb="321">
      <t>ネツ</t>
    </rPh>
    <rPh sb="321" eb="323">
      <t>シュツリョク</t>
    </rPh>
    <rPh sb="367" eb="369">
      <t>ネンショウ</t>
    </rPh>
    <rPh sb="369" eb="371">
      <t>ヨウリョウ</t>
    </rPh>
    <phoneticPr fontId="5"/>
  </si>
  <si>
    <t>事業所外からの系統電力調達量</t>
    <rPh sb="7" eb="9">
      <t>ケイトウ</t>
    </rPh>
    <rPh sb="9" eb="11">
      <t>デンリョク</t>
    </rPh>
    <rPh sb="11" eb="13">
      <t>チョウタツ</t>
    </rPh>
    <phoneticPr fontId="5"/>
  </si>
  <si>
    <t>事業所外からの再エネ由来電力調達量</t>
    <rPh sb="7" eb="8">
      <t>サイ</t>
    </rPh>
    <rPh sb="10" eb="12">
      <t>ユライ</t>
    </rPh>
    <rPh sb="12" eb="14">
      <t>デンリョク</t>
    </rPh>
    <rPh sb="14" eb="16">
      <t>チョウタツ</t>
    </rPh>
    <phoneticPr fontId="5"/>
  </si>
  <si>
    <t>導入設備の水素製造量</t>
    <rPh sb="0" eb="2">
      <t>ドウニュウ</t>
    </rPh>
    <rPh sb="2" eb="4">
      <t>セツビ</t>
    </rPh>
    <phoneticPr fontId="5"/>
  </si>
  <si>
    <t>再エネ由来発電の電力量</t>
    <rPh sb="3" eb="5">
      <t>ユライ</t>
    </rPh>
    <rPh sb="8" eb="9">
      <t>デン</t>
    </rPh>
    <rPh sb="9" eb="10">
      <t>チカラ</t>
    </rPh>
    <phoneticPr fontId="31"/>
  </si>
  <si>
    <r>
      <t>事業所外</t>
    </r>
    <r>
      <rPr>
        <vertAlign val="superscript"/>
        <sz val="9"/>
        <color rgb="FFFF0000"/>
        <rFont val="ＭＳ 明朝"/>
        <family val="1"/>
        <charset val="128"/>
      </rPr>
      <t>※</t>
    </r>
    <r>
      <rPr>
        <sz val="9"/>
        <color rgb="FFFF0000"/>
        <rFont val="ＭＳ 明朝"/>
        <family val="1"/>
        <charset val="128"/>
      </rPr>
      <t>からの再エネ由来水素の調達量</t>
    </r>
    <rPh sb="8" eb="9">
      <t>サイ</t>
    </rPh>
    <rPh sb="11" eb="13">
      <t>ユライ</t>
    </rPh>
    <rPh sb="13" eb="15">
      <t>スイソ</t>
    </rPh>
    <rPh sb="16" eb="18">
      <t>チョウタツ</t>
    </rPh>
    <phoneticPr fontId="5"/>
  </si>
  <si>
    <t>導入設備による水素供給（充填）量</t>
    <rPh sb="0" eb="2">
      <t>ドウニュウ</t>
    </rPh>
    <rPh sb="2" eb="4">
      <t>セツビ</t>
    </rPh>
    <rPh sb="9" eb="11">
      <t>キョウキュウ</t>
    </rPh>
    <phoneticPr fontId="5"/>
  </si>
  <si>
    <t>燃料電池発電の電力量</t>
    <rPh sb="0" eb="4">
      <t>ネンリョウデンチ</t>
    </rPh>
    <rPh sb="4" eb="6">
      <t>ハツデン</t>
    </rPh>
    <rPh sb="7" eb="9">
      <t>デンリョク</t>
    </rPh>
    <phoneticPr fontId="5"/>
  </si>
  <si>
    <t>水素利用機器への水素供給量</t>
    <rPh sb="0" eb="2">
      <t>スイソ</t>
    </rPh>
    <rPh sb="2" eb="4">
      <t>リヨウ</t>
    </rPh>
    <rPh sb="4" eb="6">
      <t>キキ</t>
    </rPh>
    <rPh sb="8" eb="10">
      <t>スイソ</t>
    </rPh>
    <rPh sb="10" eb="12">
      <t>キョウキュウ</t>
    </rPh>
    <phoneticPr fontId="5"/>
  </si>
  <si>
    <t>水素利用機器の水素消費量</t>
    <rPh sb="0" eb="2">
      <t>スイソ</t>
    </rPh>
    <rPh sb="2" eb="4">
      <t>リヨウ</t>
    </rPh>
    <rPh sb="4" eb="6">
      <t>キキ</t>
    </rPh>
    <rPh sb="7" eb="9">
      <t>スイソ</t>
    </rPh>
    <rPh sb="9" eb="12">
      <t>ショウヒリョウ</t>
    </rPh>
    <phoneticPr fontId="5"/>
  </si>
  <si>
    <t>水素利用機器の熱供給（利用）量</t>
    <rPh sb="0" eb="2">
      <t>スイソ</t>
    </rPh>
    <rPh sb="2" eb="6">
      <t>リヨウキキ</t>
    </rPh>
    <rPh sb="7" eb="8">
      <t>ネツ</t>
    </rPh>
    <rPh sb="8" eb="10">
      <t>キョウキュウ</t>
    </rPh>
    <rPh sb="11" eb="13">
      <t>リヨウ</t>
    </rPh>
    <rPh sb="14" eb="15">
      <t>リョウ</t>
    </rPh>
    <phoneticPr fontId="5"/>
  </si>
  <si>
    <t>燃料消費（HHV)／台</t>
    <rPh sb="0" eb="2">
      <t>ネンリョウ</t>
    </rPh>
    <rPh sb="2" eb="4">
      <t>ショウヒ</t>
    </rPh>
    <rPh sb="10" eb="11">
      <t>ダイ</t>
    </rPh>
    <phoneticPr fontId="5"/>
  </si>
  <si>
    <t>発電定格出力／台</t>
    <rPh sb="0" eb="2">
      <t>ハツデン</t>
    </rPh>
    <rPh sb="2" eb="4">
      <t>テイカク</t>
    </rPh>
    <rPh sb="4" eb="6">
      <t>シュツリョク</t>
    </rPh>
    <rPh sb="7" eb="8">
      <t>ダイ</t>
    </rPh>
    <phoneticPr fontId="44"/>
  </si>
  <si>
    <t>排熱回収出力／台</t>
    <rPh sb="0" eb="2">
      <t>ハイネツ</t>
    </rPh>
    <rPh sb="2" eb="4">
      <t>カイシュウ</t>
    </rPh>
    <rPh sb="4" eb="6">
      <t>シュツリョク</t>
    </rPh>
    <rPh sb="7" eb="8">
      <t>ダイ</t>
    </rPh>
    <phoneticPr fontId="44"/>
  </si>
  <si>
    <r>
      <t>（注）　工事完了予定月の属する年度の翌年度から起算して2年間のエネルギー使用量（</t>
    </r>
    <r>
      <rPr>
        <sz val="10"/>
        <color rgb="FFFF0000"/>
        <rFont val="ＭＳ Ｐゴシック"/>
        <family val="3"/>
        <charset val="128"/>
        <scheme val="minor"/>
      </rPr>
      <t>１台当り</t>
    </r>
    <r>
      <rPr>
        <sz val="10"/>
        <rFont val="ＭＳ Ｐゴシック"/>
        <family val="3"/>
        <charset val="128"/>
        <scheme val="minor"/>
      </rPr>
      <t>）の計画値を記載すること。</t>
    </r>
    <rPh sb="41" eb="42">
      <t>ダイ</t>
    </rPh>
    <rPh sb="42" eb="43">
      <t>アタ</t>
    </rPh>
    <phoneticPr fontId="31"/>
  </si>
  <si>
    <t>再エネ由来の発電量</t>
    <rPh sb="3" eb="5">
      <t>ユライ</t>
    </rPh>
    <phoneticPr fontId="31"/>
  </si>
  <si>
    <t>事業所内の水素製造量</t>
    <rPh sb="0" eb="3">
      <t>ジギョウショ</t>
    </rPh>
    <rPh sb="3" eb="4">
      <t>ナイ</t>
    </rPh>
    <phoneticPr fontId="5"/>
  </si>
  <si>
    <r>
      <t>事業所外</t>
    </r>
    <r>
      <rPr>
        <vertAlign val="superscript"/>
        <sz val="9"/>
        <rFont val="ＭＳ 明朝"/>
        <family val="1"/>
        <charset val="128"/>
      </rPr>
      <t>※</t>
    </r>
    <r>
      <rPr>
        <sz val="9"/>
        <rFont val="ＭＳ 明朝"/>
        <family val="1"/>
        <charset val="128"/>
      </rPr>
      <t>からの再エネ由来水素の調達量</t>
    </r>
    <rPh sb="8" eb="9">
      <t>サイ</t>
    </rPh>
    <rPh sb="11" eb="13">
      <t>ユライ</t>
    </rPh>
    <rPh sb="13" eb="15">
      <t>スイソ</t>
    </rPh>
    <rPh sb="16" eb="18">
      <t>チョウタツ</t>
    </rPh>
    <phoneticPr fontId="5"/>
  </si>
  <si>
    <t>導入設備による水素充填量</t>
    <rPh sb="0" eb="2">
      <t>ドウニュウ</t>
    </rPh>
    <rPh sb="2" eb="4">
      <t>セツビ</t>
    </rPh>
    <phoneticPr fontId="5"/>
  </si>
  <si>
    <t>導入設備への供給量</t>
    <rPh sb="0" eb="2">
      <t>ドウニュウ</t>
    </rPh>
    <rPh sb="2" eb="4">
      <t>セツビ</t>
    </rPh>
    <rPh sb="6" eb="8">
      <t>キョウキュウ</t>
    </rPh>
    <phoneticPr fontId="5"/>
  </si>
  <si>
    <t>導入設備の水素消費量</t>
    <rPh sb="0" eb="2">
      <t>ドウニュウ</t>
    </rPh>
    <rPh sb="2" eb="4">
      <t>セツビ</t>
    </rPh>
    <rPh sb="5" eb="7">
      <t>スイソ</t>
    </rPh>
    <rPh sb="7" eb="10">
      <t>ショウヒリョウ</t>
    </rPh>
    <phoneticPr fontId="5"/>
  </si>
  <si>
    <t>燃料電池の発電量</t>
    <rPh sb="0" eb="4">
      <t>ネンリョウデンチ</t>
    </rPh>
    <rPh sb="5" eb="7">
      <t>ハツデン</t>
    </rPh>
    <phoneticPr fontId="5"/>
  </si>
  <si>
    <t>燃料電池の熱供給量</t>
    <rPh sb="0" eb="4">
      <t>ネンリョウデンチ</t>
    </rPh>
    <rPh sb="5" eb="6">
      <t>ネツ</t>
    </rPh>
    <rPh sb="6" eb="8">
      <t>キョウキュウ</t>
    </rPh>
    <rPh sb="8" eb="9">
      <t>リョウ</t>
    </rPh>
    <phoneticPr fontId="5"/>
  </si>
  <si>
    <t>判定</t>
    <rPh sb="0" eb="2">
      <t>ハンテイ</t>
    </rPh>
    <phoneticPr fontId="31"/>
  </si>
  <si>
    <t>都外10N㎥/h以上</t>
    <rPh sb="0" eb="2">
      <t>トガイ</t>
    </rPh>
    <phoneticPr fontId="31"/>
  </si>
  <si>
    <t>都内５N㎥/h超</t>
    <rPh sb="0" eb="2">
      <t>トナイ</t>
    </rPh>
    <phoneticPr fontId="31"/>
  </si>
  <si>
    <t>2,3</t>
    <phoneticPr fontId="31"/>
  </si>
  <si>
    <t>国補助金</t>
    <rPh sb="0" eb="1">
      <t>クニ</t>
    </rPh>
    <rPh sb="1" eb="4">
      <t>ホジョキン</t>
    </rPh>
    <phoneticPr fontId="31"/>
  </si>
  <si>
    <t>申請あり</t>
    <rPh sb="0" eb="2">
      <t>シンセイ</t>
    </rPh>
    <phoneticPr fontId="31"/>
  </si>
  <si>
    <t>申請なし</t>
    <rPh sb="0" eb="2">
      <t>シンセイ</t>
    </rPh>
    <phoneticPr fontId="31"/>
  </si>
  <si>
    <t>設置場所</t>
    <rPh sb="0" eb="4">
      <t>セッチバショ</t>
    </rPh>
    <phoneticPr fontId="31"/>
  </si>
  <si>
    <t>申請の有無</t>
    <rPh sb="0" eb="2">
      <t>シンセイ</t>
    </rPh>
    <rPh sb="3" eb="5">
      <t>ウム</t>
    </rPh>
    <phoneticPr fontId="31"/>
  </si>
  <si>
    <t>←申請額を入力</t>
    <rPh sb="1" eb="4">
      <t>シンセイガク</t>
    </rPh>
    <rPh sb="5" eb="7">
      <t>ニュウリョク</t>
    </rPh>
    <phoneticPr fontId="31"/>
  </si>
  <si>
    <t>温水発生器</t>
    <rPh sb="0" eb="5">
      <t>オンスイハッセイキ</t>
    </rPh>
    <phoneticPr fontId="31"/>
  </si>
  <si>
    <t>上限値/台</t>
    <rPh sb="0" eb="3">
      <t>ジョウゲンチ</t>
    </rPh>
    <rPh sb="4" eb="5">
      <t>ダイ</t>
    </rPh>
    <phoneticPr fontId="31"/>
  </si>
  <si>
    <t>1Nm3当たりの上限値</t>
    <rPh sb="4" eb="5">
      <t>ア</t>
    </rPh>
    <rPh sb="8" eb="11">
      <t>ジョウゲンチ</t>
    </rPh>
    <phoneticPr fontId="31"/>
  </si>
  <si>
    <t>申請設備1台の助成対象経費上限値</t>
    <rPh sb="0" eb="4">
      <t>シンセイセツビ</t>
    </rPh>
    <rPh sb="5" eb="6">
      <t>ダイ</t>
    </rPh>
    <rPh sb="7" eb="13">
      <t>ジョセイタイショウケイヒ</t>
    </rPh>
    <rPh sb="13" eb="16">
      <t>ジョウゲンチ</t>
    </rPh>
    <phoneticPr fontId="31"/>
  </si>
  <si>
    <t>カードル</t>
    <phoneticPr fontId="31"/>
  </si>
  <si>
    <t>設備容量</t>
    <rPh sb="0" eb="2">
      <t>セツビ</t>
    </rPh>
    <rPh sb="2" eb="4">
      <t>ヨウリョウ</t>
    </rPh>
    <phoneticPr fontId="31"/>
  </si>
  <si>
    <t>トレーラー</t>
    <phoneticPr fontId="31"/>
  </si>
  <si>
    <t>設備費交付額設定</t>
    <rPh sb="0" eb="3">
      <t>セツビヒ</t>
    </rPh>
    <rPh sb="3" eb="6">
      <t>コウフガク</t>
    </rPh>
    <rPh sb="6" eb="8">
      <t>セッテイ</t>
    </rPh>
    <phoneticPr fontId="31"/>
  </si>
  <si>
    <t>300Nm3以内</t>
    <rPh sb="6" eb="8">
      <t>イナイ</t>
    </rPh>
    <phoneticPr fontId="31"/>
  </si>
  <si>
    <t>円/Nm3</t>
    <rPh sb="0" eb="1">
      <t>エン</t>
    </rPh>
    <phoneticPr fontId="31"/>
  </si>
  <si>
    <t>300Nm3以上</t>
    <rPh sb="6" eb="8">
      <t>イジョウ</t>
    </rPh>
    <phoneticPr fontId="31"/>
  </si>
  <si>
    <t>円上限</t>
    <rPh sb="0" eb="1">
      <t>エン</t>
    </rPh>
    <rPh sb="1" eb="3">
      <t>ジョウゲン</t>
    </rPh>
    <phoneticPr fontId="31"/>
  </si>
  <si>
    <t>交付上限額</t>
    <rPh sb="0" eb="5">
      <t>コウフジョウゲンガク</t>
    </rPh>
    <phoneticPr fontId="31"/>
  </si>
  <si>
    <t>設備費上限額</t>
    <rPh sb="0" eb="2">
      <t>セツビ</t>
    </rPh>
    <rPh sb="2" eb="3">
      <t>ヒ</t>
    </rPh>
    <rPh sb="3" eb="5">
      <t>ジョウゲン</t>
    </rPh>
    <rPh sb="5" eb="6">
      <t>ガク</t>
    </rPh>
    <phoneticPr fontId="31"/>
  </si>
  <si>
    <t>設備費　2/3</t>
    <rPh sb="0" eb="3">
      <t>セツビヒ</t>
    </rPh>
    <phoneticPr fontId="31"/>
  </si>
  <si>
    <t>工事費上限額</t>
    <rPh sb="0" eb="3">
      <t>コウジヒ</t>
    </rPh>
    <rPh sb="3" eb="6">
      <t>ジョウゲンガク</t>
    </rPh>
    <phoneticPr fontId="31"/>
  </si>
  <si>
    <t>吸蔵合金</t>
    <rPh sb="0" eb="4">
      <t>キュウゾウゴウキン</t>
    </rPh>
    <phoneticPr fontId="31"/>
  </si>
  <si>
    <t>工事費　2/3</t>
    <rPh sb="0" eb="3">
      <t>コウジヒ</t>
    </rPh>
    <phoneticPr fontId="31"/>
  </si>
  <si>
    <t>圧縮装置等</t>
    <rPh sb="0" eb="5">
      <t>アッシュクソウチトウ</t>
    </rPh>
    <phoneticPr fontId="31"/>
  </si>
  <si>
    <t>第1号様式：別紙１</t>
    <rPh sb="0" eb="1">
      <t>ダイ</t>
    </rPh>
    <rPh sb="2" eb="3">
      <t>ゴウ</t>
    </rPh>
    <rPh sb="3" eb="5">
      <t>ヨウシキ</t>
    </rPh>
    <rPh sb="6" eb="8">
      <t>ベッシ</t>
    </rPh>
    <phoneticPr fontId="5"/>
  </si>
  <si>
    <t>第1号様式：別紙２</t>
    <rPh sb="0" eb="1">
      <t>ダイ</t>
    </rPh>
    <rPh sb="2" eb="3">
      <t>ゴウ</t>
    </rPh>
    <rPh sb="3" eb="5">
      <t>ヨウシキ</t>
    </rPh>
    <rPh sb="6" eb="8">
      <t>ベッシ</t>
    </rPh>
    <phoneticPr fontId="5"/>
  </si>
  <si>
    <t>都内</t>
    <rPh sb="0" eb="2">
      <t>トナイ</t>
    </rPh>
    <phoneticPr fontId="31"/>
  </si>
  <si>
    <t>都外</t>
    <rPh sb="0" eb="2">
      <t>トガイ</t>
    </rPh>
    <phoneticPr fontId="31"/>
  </si>
  <si>
    <t>第1号様式：別紙３</t>
    <rPh sb="0" eb="1">
      <t>ダイ</t>
    </rPh>
    <rPh sb="2" eb="3">
      <t>ゴウ</t>
    </rPh>
    <rPh sb="3" eb="5">
      <t>ヨウシキ</t>
    </rPh>
    <rPh sb="6" eb="8">
      <t>ベッシ</t>
    </rPh>
    <phoneticPr fontId="5"/>
  </si>
  <si>
    <t>第1号様式：別紙４</t>
    <rPh sb="0" eb="1">
      <t>ダイ</t>
    </rPh>
    <rPh sb="2" eb="3">
      <t>ゴウ</t>
    </rPh>
    <rPh sb="3" eb="5">
      <t>ヨウシキ</t>
    </rPh>
    <rPh sb="6" eb="8">
      <t>ベッシ</t>
    </rPh>
    <phoneticPr fontId="5"/>
  </si>
  <si>
    <t>第1号様式：別紙５</t>
    <rPh sb="0" eb="1">
      <t>ダイ</t>
    </rPh>
    <rPh sb="2" eb="3">
      <t>ゴウ</t>
    </rPh>
    <rPh sb="3" eb="5">
      <t>ヨウシキ</t>
    </rPh>
    <rPh sb="6" eb="8">
      <t>ベッシ</t>
    </rPh>
    <phoneticPr fontId="5"/>
  </si>
  <si>
    <t>第1号様式：別紙６-１</t>
    <rPh sb="0" eb="1">
      <t>ダイ</t>
    </rPh>
    <rPh sb="2" eb="3">
      <t>ゴウ</t>
    </rPh>
    <rPh sb="3" eb="5">
      <t>ヨウシキ</t>
    </rPh>
    <rPh sb="6" eb="8">
      <t>ベッシ</t>
    </rPh>
    <phoneticPr fontId="5"/>
  </si>
  <si>
    <t>第1号様式：別紙６-２</t>
    <rPh sb="0" eb="1">
      <t>ダイ</t>
    </rPh>
    <rPh sb="2" eb="3">
      <t>ゴウ</t>
    </rPh>
    <rPh sb="3" eb="5">
      <t>ヨウシキ</t>
    </rPh>
    <rPh sb="6" eb="8">
      <t>ベッシ</t>
    </rPh>
    <phoneticPr fontId="5"/>
  </si>
  <si>
    <t>第1号様式：別紙６-３</t>
    <rPh sb="0" eb="1">
      <t>ダイ</t>
    </rPh>
    <rPh sb="2" eb="3">
      <t>ゴウ</t>
    </rPh>
    <rPh sb="3" eb="5">
      <t>ヨウシキ</t>
    </rPh>
    <rPh sb="6" eb="8">
      <t>ベッシ</t>
    </rPh>
    <phoneticPr fontId="5"/>
  </si>
  <si>
    <t>第1号様式：別紙６-４</t>
    <rPh sb="0" eb="1">
      <t>ダイ</t>
    </rPh>
    <rPh sb="2" eb="3">
      <t>ゴウ</t>
    </rPh>
    <rPh sb="3" eb="5">
      <t>ヨウシキ</t>
    </rPh>
    <rPh sb="6" eb="8">
      <t>ベッシ</t>
    </rPh>
    <phoneticPr fontId="5"/>
  </si>
  <si>
    <t>Ver.5</t>
  </si>
  <si>
    <t>　該当の中分類を入力する。</t>
    <rPh sb="1" eb="3">
      <t>ガイトウ</t>
    </rPh>
    <rPh sb="4" eb="5">
      <t>チュウ</t>
    </rPh>
    <rPh sb="8" eb="10">
      <t>ニュウリョク</t>
    </rPh>
    <phoneticPr fontId="5"/>
  </si>
  <si>
    <t>10N㎥/h以上</t>
    <phoneticPr fontId="31"/>
  </si>
  <si>
    <t>５N㎥/h超</t>
    <rPh sb="5" eb="6">
      <t>チョウ</t>
    </rPh>
    <phoneticPr fontId="31"/>
  </si>
  <si>
    <t>都内５Nm3/h以下</t>
    <rPh sb="6" eb="8">
      <t>イカ</t>
    </rPh>
    <phoneticPr fontId="31"/>
  </si>
  <si>
    <r>
      <t>　</t>
    </r>
    <r>
      <rPr>
        <sz val="12"/>
        <rFont val="ＭＳ 明朝"/>
        <family val="1"/>
        <charset val="128"/>
      </rPr>
      <t>再エネ由来水素の本格活用を見据えた設備等導入促進事業助成金</t>
    </r>
    <r>
      <rPr>
        <sz val="12"/>
        <color theme="1"/>
        <rFont val="ＭＳ 明朝"/>
        <family val="1"/>
        <charset val="128"/>
      </rPr>
      <t>交付要綱（令和３年５月28日付３都環公地温第430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
　また、この誓約に違反又は相違があ</t>
    </r>
    <r>
      <rPr>
        <sz val="12"/>
        <rFont val="ＭＳ 明朝"/>
        <family val="1"/>
        <charset val="128"/>
      </rPr>
      <t>り、交付要綱第15条又は第24条の規定により助成金交付決定の全部又は一部の取消しを受けた場合において、交付要綱第25条に</t>
    </r>
    <r>
      <rPr>
        <sz val="12"/>
        <color theme="1"/>
        <rFont val="ＭＳ 明朝"/>
        <family val="1"/>
        <charset val="128"/>
      </rPr>
      <t>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</si>
</sst>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Red]\-#,##0\ "/>
    <numFmt numFmtId="179" formatCode="#,##0.0_ ;[Red]\-#,##0.0\ "/>
    <numFmt numFmtId="180" formatCode="#,##0.0;[Red]\-#,##0.0"/>
    <numFmt numFmtId="181" formatCode="#,##0.00_ ;[Red]\-#,##0.00\ "/>
    <numFmt numFmtId="182" formatCode="#,##0&quot;［円］&quot;"/>
    <numFmt numFmtId="183" formatCode="#0&quot;［日間］&quot;"/>
    <numFmt numFmtId="184" formatCode="#,##0.0_ "/>
    <numFmt numFmtId="185" formatCode="#,##0_ "/>
  </numFmts>
  <fonts count="75" x14ac:knownFonts="1">
    <font>
      <sz val="11"/>
      <color theme="1"/>
      <name val="ＭＳ Ｐゴシック"/>
      <family val="3"/>
      <charset val="128"/>
      <scheme val="minor"/>
    </font>
    <font>
      <sz val="12"/>
      <color theme="1"/>
      <name val="メイリオ"/>
      <family val="2"/>
      <charset val="128"/>
    </font>
    <font>
      <sz val="12"/>
      <color theme="1"/>
      <name val="メイリオ"/>
      <family val="2"/>
      <charset val="128"/>
    </font>
    <font>
      <sz val="12"/>
      <color indexed="8"/>
      <name val="ＭＳ 明朝"/>
      <family val="1"/>
      <charset val="128"/>
    </font>
    <font>
      <vertAlign val="superscript"/>
      <sz val="12"/>
      <color indexed="8"/>
      <name val="ＭＳ 明朝"/>
      <family val="1"/>
      <charset val="128"/>
    </font>
    <font>
      <sz val="6"/>
      <name val="ＭＳ Ｐゴシック"/>
      <family val="3"/>
      <charset val="128"/>
    </font>
    <font>
      <vertAlign val="superscript"/>
      <sz val="10.5"/>
      <color indexed="8"/>
      <name val="ＭＳ 明朝"/>
      <family val="1"/>
      <charset val="128"/>
    </font>
    <font>
      <sz val="11"/>
      <name val="ＭＳ Ｐ明朝"/>
      <family val="1"/>
      <charset val="128"/>
    </font>
    <font>
      <sz val="12"/>
      <name val="ＭＳ Ｐ明朝"/>
      <family val="1"/>
      <charset val="128"/>
    </font>
    <font>
      <sz val="7"/>
      <color indexed="8"/>
      <name val="ＭＳ 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2"/>
      <color rgb="FF000000"/>
      <name val="ＭＳ Ｐ明朝"/>
      <family val="1"/>
      <charset val="128"/>
    </font>
    <font>
      <sz val="9"/>
      <color theme="1"/>
      <name val="ＭＳ 明朝"/>
      <family val="1"/>
      <charset val="128"/>
    </font>
    <font>
      <sz val="16"/>
      <color theme="1"/>
      <name val="ＭＳ 明朝"/>
      <family val="1"/>
      <charset val="128"/>
    </font>
    <font>
      <sz val="22"/>
      <color theme="1"/>
      <name val="ＭＳ Ｐ明朝"/>
      <family val="1"/>
      <charset val="128"/>
    </font>
    <font>
      <sz val="22"/>
      <color theme="1"/>
      <name val="ＭＳ 明朝"/>
      <family val="1"/>
      <charset val="128"/>
    </font>
    <font>
      <sz val="12"/>
      <color rgb="FFFF0000"/>
      <name val="ＭＳ 明朝"/>
      <family val="1"/>
      <charset val="128"/>
    </font>
    <font>
      <sz val="10"/>
      <color rgb="FFFF0000"/>
      <name val="ＭＳ Ｐ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scheme val="minor"/>
    </font>
    <font>
      <sz val="10.5"/>
      <name val="ＭＳ 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vertAlign val="superscript"/>
      <sz val="12"/>
      <name val="ＭＳ 明朝"/>
      <family val="1"/>
      <charset val="128"/>
    </font>
    <font>
      <vertAlign val="superscript"/>
      <sz val="10.5"/>
      <name val="ＭＳ 明朝"/>
      <family val="1"/>
      <charset val="128"/>
    </font>
    <font>
      <sz val="12"/>
      <name val="メイリオ"/>
      <family val="3"/>
      <charset val="128"/>
    </font>
    <font>
      <b/>
      <sz val="10"/>
      <color indexed="81"/>
      <name val="ＭＳ Ｐゴシック"/>
      <family val="3"/>
      <charset val="128"/>
    </font>
    <font>
      <b/>
      <sz val="9"/>
      <color indexed="81"/>
      <name val="ＭＳ Ｐゴシック"/>
      <family val="3"/>
      <charset val="128"/>
    </font>
    <font>
      <sz val="12"/>
      <color rgb="FFFF0000"/>
      <name val="ＭＳ Ｐ明朝"/>
      <family val="1"/>
      <charset val="128"/>
    </font>
    <font>
      <sz val="11"/>
      <color rgb="FFFF0000"/>
      <name val="ＭＳ 明朝"/>
      <family val="1"/>
      <charset val="128"/>
    </font>
    <font>
      <u/>
      <sz val="10.5"/>
      <name val="ＭＳ 明朝"/>
      <family val="1"/>
      <charset val="128"/>
    </font>
    <font>
      <sz val="10"/>
      <name val="ＭＳ Ｐゴシック"/>
      <family val="3"/>
      <charset val="128"/>
      <scheme val="minor"/>
    </font>
    <font>
      <sz val="14"/>
      <color theme="1"/>
      <name val="ＭＳ 明朝"/>
      <family val="1"/>
      <charset val="128"/>
    </font>
    <font>
      <vertAlign val="superscript"/>
      <sz val="11"/>
      <name val="ＭＳ Ｐゴシック"/>
      <family val="3"/>
      <charset val="128"/>
      <scheme val="minor"/>
    </font>
    <font>
      <sz val="6"/>
      <name val="ＭＳ ゴシック"/>
      <family val="2"/>
      <charset val="128"/>
    </font>
    <font>
      <vertAlign val="superscript"/>
      <sz val="11"/>
      <color theme="1"/>
      <name val="ＭＳ Ｐゴシック"/>
      <family val="3"/>
      <charset val="128"/>
      <scheme val="minor"/>
    </font>
    <font>
      <vertAlign val="subscript"/>
      <sz val="11"/>
      <color theme="1"/>
      <name val="ＭＳ Ｐゴシック"/>
      <family val="3"/>
      <charset val="128"/>
      <scheme val="minor"/>
    </font>
    <font>
      <sz val="10"/>
      <color theme="1"/>
      <name val="ＭＳ Ｐゴシック"/>
      <family val="3"/>
      <charset val="128"/>
      <scheme val="minor"/>
    </font>
    <font>
      <vertAlign val="superscript"/>
      <sz val="10"/>
      <color indexed="8"/>
      <name val="ＭＳ Ｐゴシック"/>
      <family val="3"/>
      <charset val="128"/>
      <scheme val="minor"/>
    </font>
    <font>
      <vertAlign val="subscript"/>
      <sz val="10"/>
      <color indexed="8"/>
      <name val="ＭＳ Ｐゴシック"/>
      <family val="3"/>
      <charset val="128"/>
      <scheme val="minor"/>
    </font>
    <font>
      <sz val="9"/>
      <color theme="1"/>
      <name val="ＭＳ Ｐゴシック"/>
      <family val="3"/>
      <charset val="128"/>
      <scheme val="minor"/>
    </font>
    <font>
      <sz val="9"/>
      <color indexed="8"/>
      <name val="ＭＳ Ｐゴシック"/>
      <family val="3"/>
      <charset val="128"/>
      <scheme val="minor"/>
    </font>
    <font>
      <sz val="12"/>
      <color theme="1"/>
      <name val="メイリオ"/>
      <family val="3"/>
      <charset val="128"/>
    </font>
    <font>
      <sz val="14"/>
      <name val="メイリオ"/>
      <family val="3"/>
      <charset val="128"/>
    </font>
    <font>
      <vertAlign val="superscript"/>
      <sz val="12"/>
      <name val="ＭＳ Ｐ明朝"/>
      <family val="1"/>
      <charset val="128"/>
    </font>
    <font>
      <vertAlign val="superscript"/>
      <sz val="11"/>
      <color theme="1"/>
      <name val="ＭＳ 明朝"/>
      <family val="1"/>
      <charset val="128"/>
    </font>
    <font>
      <vertAlign val="superscript"/>
      <sz val="11"/>
      <color indexed="8"/>
      <name val="ＭＳ 明朝"/>
      <family val="1"/>
      <charset val="128"/>
    </font>
    <font>
      <b/>
      <sz val="10"/>
      <color rgb="FFFF0000"/>
      <name val="ＭＳ 明朝"/>
      <family val="1"/>
      <charset val="128"/>
    </font>
    <font>
      <sz val="14"/>
      <name val="ＭＳ Ｐ明朝"/>
      <family val="1"/>
      <charset val="128"/>
    </font>
    <font>
      <sz val="11"/>
      <color theme="0" tint="-4.9989318521683403E-2"/>
      <name val="ＭＳ Ｐ明朝"/>
      <family val="1"/>
      <charset val="128"/>
    </font>
    <font>
      <sz val="11"/>
      <color rgb="FFFF0000"/>
      <name val="ＭＳ Ｐゴシック"/>
      <family val="3"/>
      <charset val="128"/>
      <scheme val="minor"/>
    </font>
    <font>
      <sz val="8"/>
      <name val="ＭＳ Ｐ明朝"/>
      <family val="1"/>
      <charset val="128"/>
    </font>
    <font>
      <sz val="9"/>
      <name val="ＭＳ Ｐ明朝"/>
      <family val="1"/>
      <charset val="128"/>
    </font>
    <font>
      <sz val="11"/>
      <color theme="1"/>
      <name val="メイリオ"/>
      <family val="3"/>
      <charset val="128"/>
    </font>
    <font>
      <vertAlign val="superscript"/>
      <sz val="12"/>
      <color theme="1"/>
      <name val="メイリオ"/>
      <family val="3"/>
      <charset val="128"/>
    </font>
    <font>
      <sz val="9"/>
      <color indexed="10"/>
      <name val="メイリオ"/>
      <family val="3"/>
      <charset val="128"/>
    </font>
    <font>
      <vertAlign val="superscript"/>
      <sz val="11"/>
      <name val="ＭＳ Ｐ明朝"/>
      <family val="1"/>
      <charset val="128"/>
    </font>
    <font>
      <vertAlign val="superscript"/>
      <sz val="11"/>
      <color rgb="FFFF0000"/>
      <name val="ＭＳ Ｐ明朝"/>
      <family val="1"/>
      <charset val="128"/>
    </font>
    <font>
      <sz val="11"/>
      <color theme="1"/>
      <name val="ＭＳ Ｐ明朝"/>
      <family val="1"/>
      <charset val="128"/>
    </font>
    <font>
      <sz val="11"/>
      <color rgb="FFFF0000"/>
      <name val="ＭＳ Ｐ明朝"/>
      <family val="1"/>
      <charset val="128"/>
    </font>
    <font>
      <sz val="9"/>
      <color rgb="FFFF0000"/>
      <name val="ＭＳ 明朝"/>
      <family val="1"/>
      <charset val="128"/>
    </font>
    <font>
      <vertAlign val="superscript"/>
      <sz val="9"/>
      <color rgb="FFFF0000"/>
      <name val="ＭＳ 明朝"/>
      <family val="1"/>
      <charset val="128"/>
    </font>
    <font>
      <sz val="10"/>
      <color rgb="FFFF0000"/>
      <name val="ＭＳ Ｐゴシック"/>
      <family val="3"/>
      <charset val="128"/>
      <scheme val="minor"/>
    </font>
    <font>
      <vertAlign val="superscript"/>
      <sz val="9"/>
      <name val="ＭＳ 明朝"/>
      <family val="1"/>
      <charset val="128"/>
    </font>
    <font>
      <b/>
      <sz val="12"/>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s>
  <borders count="1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rgb="FF000000"/>
      </left>
      <right/>
      <top/>
      <bottom style="hair">
        <color rgb="FF000000"/>
      </bottom>
      <diagonal/>
    </border>
    <border>
      <left/>
      <right/>
      <top/>
      <bottom style="hair">
        <color rgb="FF000000"/>
      </bottom>
      <diagonal/>
    </border>
    <border>
      <left/>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hair">
        <color indexed="64"/>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thin">
        <color rgb="FF000000"/>
      </right>
      <top/>
      <bottom/>
      <diagonal/>
    </border>
    <border>
      <left/>
      <right style="thin">
        <color indexed="64"/>
      </right>
      <top style="hair">
        <color rgb="FF000000"/>
      </top>
      <bottom style="hair">
        <color rgb="FF000000"/>
      </bottom>
      <diagonal/>
    </border>
    <border>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rgb="FF000000"/>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lignment vertical="center"/>
    </xf>
    <xf numFmtId="0" fontId="10" fillId="0" borderId="0">
      <alignment vertical="center"/>
    </xf>
    <xf numFmtId="38" fontId="10" fillId="0" borderId="0" applyFont="0" applyFill="0" applyBorder="0" applyAlignment="0" applyProtection="0">
      <alignment vertical="center"/>
    </xf>
  </cellStyleXfs>
  <cellXfs count="694">
    <xf numFmtId="0" fontId="0" fillId="0" borderId="0" xfId="0">
      <alignment vertical="center"/>
    </xf>
    <xf numFmtId="0" fontId="12" fillId="0" borderId="3" xfId="0" applyFont="1" applyBorder="1" applyProtection="1">
      <alignment vertical="center"/>
      <protection locked="0"/>
    </xf>
    <xf numFmtId="0" fontId="12" fillId="0" borderId="0" xfId="0" applyFont="1" applyProtection="1">
      <alignment vertical="center"/>
      <protection locked="0"/>
    </xf>
    <xf numFmtId="0" fontId="12" fillId="0" borderId="9" xfId="0" applyFont="1" applyBorder="1" applyProtection="1">
      <alignment vertical="center"/>
      <protection locked="0"/>
    </xf>
    <xf numFmtId="0" fontId="12" fillId="0" borderId="0" xfId="0" applyFont="1" applyAlignment="1" applyProtection="1">
      <alignment vertical="top"/>
      <protection locked="0"/>
    </xf>
    <xf numFmtId="0" fontId="15" fillId="0" borderId="0" xfId="0" applyFont="1" applyProtection="1">
      <alignment vertical="center"/>
      <protection locked="0"/>
    </xf>
    <xf numFmtId="0" fontId="12" fillId="0" borderId="10" xfId="0"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8" xfId="0" applyFont="1" applyBorder="1" applyAlignment="1" applyProtection="1">
      <alignment vertical="top"/>
      <protection locked="0"/>
    </xf>
    <xf numFmtId="0" fontId="12" fillId="0" borderId="3" xfId="0" applyFont="1" applyBorder="1" applyAlignment="1" applyProtection="1">
      <alignment vertical="top"/>
      <protection locked="0"/>
    </xf>
    <xf numFmtId="0" fontId="12" fillId="0" borderId="9" xfId="0" applyFont="1" applyBorder="1" applyAlignment="1" applyProtection="1">
      <alignment vertical="top"/>
      <protection locked="0"/>
    </xf>
    <xf numFmtId="0" fontId="12" fillId="0" borderId="4" xfId="0" applyFont="1" applyBorder="1" applyAlignment="1" applyProtection="1">
      <alignment vertical="top"/>
      <protection locked="0"/>
    </xf>
    <xf numFmtId="0" fontId="12" fillId="0" borderId="6" xfId="0" applyFont="1" applyBorder="1" applyAlignment="1" applyProtection="1">
      <alignment vertical="top"/>
      <protection locked="0"/>
    </xf>
    <xf numFmtId="0" fontId="12" fillId="0" borderId="7" xfId="0" applyFont="1" applyBorder="1" applyAlignment="1" applyProtection="1">
      <alignment vertical="top"/>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5" fillId="0" borderId="13" xfId="0" applyFont="1" applyBorder="1" applyProtection="1">
      <alignment vertical="center"/>
      <protection locked="0"/>
    </xf>
    <xf numFmtId="0" fontId="15" fillId="0" borderId="15" xfId="0" applyFont="1" applyBorder="1" applyProtection="1">
      <alignment vertical="center"/>
      <protection locked="0"/>
    </xf>
    <xf numFmtId="0" fontId="15" fillId="0" borderId="12" xfId="0" applyFont="1" applyBorder="1" applyProtection="1">
      <alignment vertical="center"/>
      <protection locked="0"/>
    </xf>
    <xf numFmtId="0" fontId="10" fillId="0" borderId="0" xfId="3" applyAlignment="1">
      <alignment vertical="top" wrapText="1"/>
    </xf>
    <xf numFmtId="49" fontId="10" fillId="0" borderId="0" xfId="3" applyNumberFormat="1" applyAlignment="1">
      <alignment vertical="top" wrapText="1"/>
    </xf>
    <xf numFmtId="49" fontId="10" fillId="3" borderId="0" xfId="3" applyNumberFormat="1" applyFill="1" applyAlignment="1">
      <alignment vertical="top" wrapText="1"/>
    </xf>
    <xf numFmtId="49" fontId="10" fillId="2" borderId="0" xfId="3" applyNumberFormat="1" applyFill="1" applyAlignment="1">
      <alignment vertical="top" wrapText="1"/>
    </xf>
    <xf numFmtId="49" fontId="32" fillId="0" borderId="6" xfId="3" applyNumberFormat="1" applyFont="1" applyBorder="1" applyAlignment="1">
      <alignment vertical="top" wrapText="1"/>
    </xf>
    <xf numFmtId="0" fontId="12" fillId="0" borderId="10" xfId="0" applyFont="1" applyBorder="1" applyProtection="1">
      <alignment vertical="center"/>
      <protection locked="0"/>
    </xf>
    <xf numFmtId="0" fontId="12" fillId="0" borderId="5" xfId="0" applyFont="1" applyBorder="1" applyProtection="1">
      <alignment vertical="center"/>
      <protection locked="0"/>
    </xf>
    <xf numFmtId="0" fontId="12" fillId="0" borderId="8" xfId="0" applyFont="1" applyBorder="1" applyProtection="1">
      <alignment vertical="center"/>
      <protection locked="0"/>
    </xf>
    <xf numFmtId="0" fontId="12" fillId="0" borderId="4"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Alignment="1" applyProtection="1">
      <alignment horizontal="left" vertical="center"/>
      <protection locked="0"/>
    </xf>
    <xf numFmtId="0" fontId="24" fillId="0" borderId="0" xfId="0" applyFont="1" applyProtection="1">
      <alignment vertical="center"/>
      <protection hidden="1"/>
    </xf>
    <xf numFmtId="0" fontId="25" fillId="0" borderId="0" xfId="0" applyFont="1" applyProtection="1">
      <alignment vertical="center"/>
      <protection hidden="1"/>
    </xf>
    <xf numFmtId="0" fontId="12" fillId="0" borderId="0" xfId="0" applyFont="1" applyAlignment="1" applyProtection="1">
      <alignment horizontal="left" vertical="top"/>
      <protection locked="0"/>
    </xf>
    <xf numFmtId="0" fontId="15" fillId="0" borderId="0" xfId="0" applyFont="1" applyAlignment="1" applyProtection="1">
      <alignment horizontal="left" vertical="center"/>
      <protection locked="0"/>
    </xf>
    <xf numFmtId="0" fontId="28" fillId="0" borderId="47" xfId="0" applyFont="1" applyBorder="1" applyAlignment="1" applyProtection="1">
      <alignment horizontal="center" vertical="center" shrinkToFit="1"/>
      <protection locked="0"/>
    </xf>
    <xf numFmtId="2" fontId="28" fillId="0" borderId="23" xfId="0" applyNumberFormat="1"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178" fontId="28" fillId="0" borderId="21" xfId="1" applyNumberFormat="1" applyFont="1" applyFill="1" applyBorder="1" applyAlignment="1" applyProtection="1">
      <alignment vertical="center" shrinkToFit="1"/>
      <protection locked="0"/>
    </xf>
    <xf numFmtId="178" fontId="28" fillId="0" borderId="36" xfId="1" applyNumberFormat="1" applyFont="1" applyFill="1" applyBorder="1" applyAlignment="1" applyProtection="1">
      <alignment vertical="center" shrinkToFit="1"/>
      <protection locked="0"/>
    </xf>
    <xf numFmtId="179" fontId="28" fillId="0" borderId="2" xfId="1" applyNumberFormat="1" applyFont="1" applyFill="1" applyBorder="1" applyAlignment="1" applyProtection="1">
      <alignment vertical="center" shrinkToFit="1"/>
      <protection locked="0"/>
    </xf>
    <xf numFmtId="179" fontId="28" fillId="0" borderId="40" xfId="1" applyNumberFormat="1" applyFont="1" applyFill="1" applyBorder="1" applyAlignment="1" applyProtection="1">
      <alignment vertical="center" shrinkToFit="1"/>
      <protection locked="0"/>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0" fontId="35" fillId="0" borderId="0" xfId="0" applyFont="1" applyProtection="1">
      <alignment vertical="center"/>
      <protection hidden="1"/>
    </xf>
    <xf numFmtId="0" fontId="28" fillId="0" borderId="46"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protection hidden="1"/>
    </xf>
    <xf numFmtId="0" fontId="28" fillId="0" borderId="25" xfId="0" applyFont="1" applyBorder="1" applyProtection="1">
      <alignment vertical="center"/>
      <protection hidden="1"/>
    </xf>
    <xf numFmtId="0" fontId="28" fillId="0" borderId="48" xfId="0" applyFont="1" applyBorder="1" applyProtection="1">
      <alignment vertical="center"/>
      <protection hidden="1"/>
    </xf>
    <xf numFmtId="0" fontId="28" fillId="0" borderId="30" xfId="0" applyFont="1" applyBorder="1" applyProtection="1">
      <alignment vertical="center"/>
      <protection hidden="1"/>
    </xf>
    <xf numFmtId="0" fontId="28" fillId="0" borderId="31"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3" xfId="0" applyFont="1" applyBorder="1" applyAlignment="1" applyProtection="1">
      <alignment horizontal="center" vertical="center"/>
      <protection hidden="1"/>
    </xf>
    <xf numFmtId="0" fontId="28" fillId="0" borderId="34" xfId="0" applyFont="1" applyBorder="1" applyAlignment="1" applyProtection="1">
      <alignment horizontal="center" vertical="center"/>
      <protection hidden="1"/>
    </xf>
    <xf numFmtId="0" fontId="28" fillId="0" borderId="21" xfId="0" applyFont="1" applyBorder="1" applyAlignment="1" applyProtection="1">
      <alignment horizontal="center" vertical="center" shrinkToFit="1"/>
      <protection hidden="1"/>
    </xf>
    <xf numFmtId="178" fontId="28" fillId="4" borderId="37" xfId="1" applyNumberFormat="1" applyFont="1" applyFill="1" applyBorder="1" applyAlignment="1" applyProtection="1">
      <alignment vertical="center" shrinkToFit="1"/>
      <protection hidden="1"/>
    </xf>
    <xf numFmtId="178" fontId="28" fillId="4" borderId="38" xfId="1" applyNumberFormat="1" applyFont="1" applyFill="1" applyBorder="1" applyAlignment="1" applyProtection="1">
      <alignment vertical="center" shrinkToFit="1"/>
      <protection hidden="1"/>
    </xf>
    <xf numFmtId="0" fontId="28" fillId="0" borderId="2" xfId="0" applyFont="1" applyBorder="1" applyAlignment="1" applyProtection="1">
      <alignment horizontal="center" vertical="center" shrinkToFit="1"/>
      <protection hidden="1"/>
    </xf>
    <xf numFmtId="179" fontId="28" fillId="4" borderId="37" xfId="1" quotePrefix="1" applyNumberFormat="1" applyFont="1" applyFill="1" applyBorder="1" applyAlignment="1" applyProtection="1">
      <alignment horizontal="center" vertical="center" shrinkToFit="1"/>
      <protection hidden="1"/>
    </xf>
    <xf numFmtId="178" fontId="28" fillId="4" borderId="38" xfId="1" quotePrefix="1" applyNumberFormat="1" applyFont="1" applyFill="1" applyBorder="1" applyAlignment="1" applyProtection="1">
      <alignment horizontal="center" vertical="center" shrinkToFit="1"/>
      <protection hidden="1"/>
    </xf>
    <xf numFmtId="178" fontId="28" fillId="4" borderId="2" xfId="1" applyNumberFormat="1" applyFont="1" applyFill="1" applyBorder="1" applyAlignment="1" applyProtection="1">
      <alignment vertical="center" shrinkToFit="1"/>
      <protection hidden="1"/>
    </xf>
    <xf numFmtId="178" fontId="28" fillId="4" borderId="40" xfId="1" applyNumberFormat="1" applyFont="1" applyFill="1" applyBorder="1" applyAlignment="1" applyProtection="1">
      <alignment vertical="center" shrinkToFit="1"/>
      <protection hidden="1"/>
    </xf>
    <xf numFmtId="0" fontId="28" fillId="0" borderId="42" xfId="0" applyFont="1" applyBorder="1" applyAlignment="1" applyProtection="1">
      <alignment horizontal="center" vertical="center" shrinkToFit="1"/>
      <protection hidden="1"/>
    </xf>
    <xf numFmtId="178" fontId="28" fillId="4" borderId="42" xfId="1" applyNumberFormat="1" applyFont="1" applyFill="1" applyBorder="1" applyAlignment="1" applyProtection="1">
      <alignment vertical="center" shrinkToFit="1"/>
      <protection hidden="1"/>
    </xf>
    <xf numFmtId="178" fontId="28" fillId="4" borderId="43" xfId="1" applyNumberFormat="1" applyFont="1" applyFill="1" applyBorder="1" applyAlignment="1" applyProtection="1">
      <alignment vertical="center" shrinkToFit="1"/>
      <protection hidden="1"/>
    </xf>
    <xf numFmtId="178" fontId="28" fillId="4" borderId="44" xfId="1" applyNumberFormat="1" applyFont="1" applyFill="1" applyBorder="1" applyAlignment="1" applyProtection="1">
      <alignment vertical="center" shrinkToFit="1"/>
      <protection hidden="1"/>
    </xf>
    <xf numFmtId="0" fontId="28" fillId="0" borderId="45" xfId="0" applyFont="1" applyBorder="1" applyAlignment="1" applyProtection="1">
      <alignment horizontal="center" vertical="center" shrinkToFi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left" vertical="center"/>
      <protection hidden="1"/>
    </xf>
    <xf numFmtId="38" fontId="28" fillId="0" borderId="0" xfId="1" applyFont="1" applyFill="1" applyBorder="1" applyProtection="1">
      <alignment vertical="center"/>
      <protection hidden="1"/>
    </xf>
    <xf numFmtId="0" fontId="41" fillId="0" borderId="0" xfId="0" applyFont="1" applyAlignment="1" applyProtection="1">
      <alignment vertical="top"/>
      <protection hidden="1"/>
    </xf>
    <xf numFmtId="0" fontId="28" fillId="0" borderId="0" xfId="0" applyFont="1" applyAlignment="1" applyProtection="1">
      <alignment vertical="top" wrapText="1"/>
      <protection hidden="1"/>
    </xf>
    <xf numFmtId="0" fontId="28" fillId="0" borderId="0" xfId="0" applyFont="1" applyAlignment="1" applyProtection="1">
      <alignment horizontal="left" vertical="top" wrapText="1"/>
      <protection hidden="1"/>
    </xf>
    <xf numFmtId="0" fontId="24" fillId="0" borderId="0" xfId="0" applyFont="1" applyAlignment="1" applyProtection="1">
      <alignment horizontal="left" vertical="top"/>
      <protection hidden="1"/>
    </xf>
    <xf numFmtId="0" fontId="27" fillId="0" borderId="0" xfId="0" applyFont="1" applyProtection="1">
      <alignment vertical="center"/>
      <protection hidden="1"/>
    </xf>
    <xf numFmtId="0" fontId="25"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4" fillId="0" borderId="0" xfId="0" applyFont="1" applyAlignment="1" applyProtection="1">
      <alignment horizontal="right"/>
      <protection hidden="1"/>
    </xf>
    <xf numFmtId="0" fontId="26" fillId="0" borderId="0" xfId="0" applyFont="1" applyProtection="1">
      <alignment vertical="center"/>
      <protection hidden="1"/>
    </xf>
    <xf numFmtId="0" fontId="39" fillId="0" borderId="0" xfId="0" applyFont="1" applyProtection="1">
      <alignment vertical="center"/>
      <protection hidden="1"/>
    </xf>
    <xf numFmtId="0" fontId="18" fillId="0" borderId="0" xfId="0" applyFont="1" applyProtection="1">
      <alignment vertical="center"/>
      <protection locked="0"/>
    </xf>
    <xf numFmtId="0" fontId="12" fillId="4" borderId="0" xfId="0" applyFont="1" applyFill="1" applyAlignment="1" applyProtection="1">
      <alignment vertical="center" shrinkToFit="1"/>
      <protection locked="0"/>
    </xf>
    <xf numFmtId="0" fontId="10" fillId="0" borderId="0" xfId="3">
      <alignment vertical="center"/>
    </xf>
    <xf numFmtId="0" fontId="10" fillId="0" borderId="0" xfId="3" applyAlignment="1">
      <alignment horizontal="center" vertical="center"/>
    </xf>
    <xf numFmtId="0" fontId="10" fillId="0" borderId="56" xfId="3" applyBorder="1">
      <alignment vertical="center"/>
    </xf>
    <xf numFmtId="0" fontId="10" fillId="0" borderId="26" xfId="3" applyBorder="1">
      <alignment vertical="center"/>
    </xf>
    <xf numFmtId="0" fontId="47" fillId="0" borderId="29" xfId="3" applyFont="1" applyBorder="1" applyAlignment="1">
      <alignment horizontal="center" vertical="center"/>
    </xf>
    <xf numFmtId="0" fontId="47" fillId="0" borderId="31" xfId="3" applyFont="1" applyBorder="1" applyAlignment="1">
      <alignment horizontal="center" vertical="center"/>
    </xf>
    <xf numFmtId="0" fontId="47" fillId="0" borderId="32" xfId="3" applyFont="1" applyBorder="1" applyAlignment="1">
      <alignment horizontal="center" vertical="center"/>
    </xf>
    <xf numFmtId="0" fontId="47" fillId="0" borderId="21" xfId="3" applyFont="1" applyBorder="1" applyAlignment="1">
      <alignment horizontal="center" vertical="center"/>
    </xf>
    <xf numFmtId="0" fontId="47" fillId="0" borderId="2" xfId="3" applyFont="1" applyBorder="1" applyAlignment="1">
      <alignment horizontal="center" vertical="center"/>
    </xf>
    <xf numFmtId="0" fontId="47" fillId="0" borderId="42" xfId="3" applyFont="1" applyBorder="1" applyAlignment="1">
      <alignment horizontal="center" vertical="center"/>
    </xf>
    <xf numFmtId="0" fontId="10" fillId="0" borderId="0" xfId="3" applyAlignment="1">
      <alignment horizontal="center" vertical="center" wrapText="1"/>
    </xf>
    <xf numFmtId="0" fontId="10" fillId="0" borderId="0" xfId="3" applyAlignment="1">
      <alignment horizontal="left" vertical="center"/>
    </xf>
    <xf numFmtId="38" fontId="0" fillId="0" borderId="0" xfId="4" applyFont="1" applyFill="1" applyBorder="1">
      <alignment vertical="center"/>
    </xf>
    <xf numFmtId="0" fontId="47" fillId="0" borderId="0" xfId="3" applyFont="1">
      <alignment vertical="center"/>
    </xf>
    <xf numFmtId="0" fontId="47" fillId="0" borderId="1" xfId="3" applyFont="1" applyBorder="1">
      <alignment vertical="center"/>
    </xf>
    <xf numFmtId="0" fontId="51" fillId="0" borderId="0" xfId="3" applyFont="1" applyAlignment="1">
      <alignment horizontal="right" vertical="center"/>
    </xf>
    <xf numFmtId="0" fontId="47" fillId="0" borderId="18" xfId="3" applyFont="1" applyBorder="1" applyAlignment="1" applyProtection="1">
      <alignment horizontal="right" vertical="center"/>
      <protection locked="0"/>
    </xf>
    <xf numFmtId="178" fontId="47" fillId="0" borderId="21" xfId="4" applyNumberFormat="1" applyFont="1" applyFill="1" applyBorder="1" applyProtection="1">
      <alignment vertical="center"/>
      <protection locked="0"/>
    </xf>
    <xf numFmtId="178" fontId="47" fillId="4" borderId="2" xfId="4" applyNumberFormat="1" applyFont="1" applyFill="1" applyBorder="1">
      <alignment vertical="center"/>
    </xf>
    <xf numFmtId="178" fontId="47" fillId="4" borderId="40" xfId="4" applyNumberFormat="1" applyFont="1" applyFill="1" applyBorder="1">
      <alignment vertical="center"/>
    </xf>
    <xf numFmtId="178" fontId="47" fillId="4" borderId="42" xfId="4" applyNumberFormat="1" applyFont="1" applyFill="1" applyBorder="1">
      <alignment vertical="center"/>
    </xf>
    <xf numFmtId="178" fontId="47" fillId="4" borderId="57" xfId="4" applyNumberFormat="1" applyFont="1" applyFill="1" applyBorder="1">
      <alignment vertical="center"/>
    </xf>
    <xf numFmtId="179" fontId="47" fillId="0" borderId="2" xfId="4" applyNumberFormat="1" applyFont="1" applyFill="1" applyBorder="1" applyProtection="1">
      <alignment vertical="center"/>
      <protection locked="0"/>
    </xf>
    <xf numFmtId="179" fontId="47" fillId="0" borderId="40" xfId="4" applyNumberFormat="1" applyFont="1" applyFill="1" applyBorder="1" applyProtection="1">
      <alignment vertical="center"/>
      <protection locked="0"/>
    </xf>
    <xf numFmtId="181" fontId="47" fillId="0" borderId="2" xfId="4" applyNumberFormat="1" applyFont="1" applyFill="1" applyBorder="1" applyProtection="1">
      <alignment vertical="center"/>
      <protection locked="0"/>
    </xf>
    <xf numFmtId="0" fontId="10" fillId="4" borderId="0" xfId="3" applyFill="1" applyAlignment="1">
      <alignment horizontal="center" vertical="center"/>
    </xf>
    <xf numFmtId="179" fontId="47" fillId="4" borderId="2" xfId="4" applyNumberFormat="1" applyFont="1" applyFill="1" applyBorder="1" applyProtection="1">
      <alignment vertical="center"/>
    </xf>
    <xf numFmtId="179" fontId="47" fillId="4" borderId="2" xfId="4" applyNumberFormat="1" applyFont="1" applyFill="1" applyBorder="1">
      <alignment vertical="center"/>
    </xf>
    <xf numFmtId="179" fontId="47" fillId="4" borderId="40" xfId="4" applyNumberFormat="1" applyFont="1" applyFill="1" applyBorder="1">
      <alignment vertical="center"/>
    </xf>
    <xf numFmtId="0" fontId="47" fillId="0" borderId="18" xfId="3" applyFont="1" applyBorder="1" applyAlignment="1" applyProtection="1">
      <alignment horizontal="right" vertical="center"/>
      <protection hidden="1"/>
    </xf>
    <xf numFmtId="179" fontId="10" fillId="0" borderId="26" xfId="3" applyNumberFormat="1" applyBorder="1" applyAlignment="1" applyProtection="1">
      <alignment horizontal="center" vertical="center"/>
      <protection locked="0"/>
    </xf>
    <xf numFmtId="179" fontId="10" fillId="4" borderId="26" xfId="3" applyNumberFormat="1" applyFill="1" applyBorder="1">
      <alignment vertical="center"/>
    </xf>
    <xf numFmtId="0" fontId="52" fillId="0" borderId="0" xfId="0" applyFont="1">
      <alignment vertical="center"/>
    </xf>
    <xf numFmtId="0" fontId="52" fillId="0" borderId="0" xfId="0" applyFont="1" applyAlignment="1">
      <alignment vertical="center" wrapText="1"/>
    </xf>
    <xf numFmtId="0" fontId="52" fillId="6" borderId="0" xfId="0" applyFont="1" applyFill="1" applyAlignment="1">
      <alignment horizontal="center" vertical="center"/>
    </xf>
    <xf numFmtId="0" fontId="52" fillId="7" borderId="0" xfId="0" applyFont="1" applyFill="1" applyAlignment="1">
      <alignment horizontal="center" vertical="center"/>
    </xf>
    <xf numFmtId="178" fontId="15" fillId="0" borderId="6" xfId="1" applyNumberFormat="1" applyFont="1" applyFill="1" applyBorder="1" applyAlignment="1" applyProtection="1">
      <alignment horizontal="right" vertical="center" shrinkToFit="1"/>
      <protection locked="0"/>
    </xf>
    <xf numFmtId="0" fontId="15" fillId="0" borderId="0" xfId="0" applyFont="1" applyAlignment="1" applyProtection="1">
      <alignment horizontal="left" vertical="top"/>
      <protection locked="0"/>
    </xf>
    <xf numFmtId="0" fontId="15" fillId="0" borderId="2" xfId="0" applyFont="1" applyBorder="1" applyAlignment="1" applyProtection="1">
      <alignment horizontal="center" vertical="center"/>
      <protection locked="0"/>
    </xf>
    <xf numFmtId="0" fontId="24" fillId="0" borderId="2" xfId="0" applyFont="1" applyBorder="1" applyAlignment="1" applyProtection="1">
      <alignment horizontal="left" vertical="center" indent="1" shrinkToFit="1"/>
      <protection locked="0"/>
    </xf>
    <xf numFmtId="0" fontId="23" fillId="0" borderId="0" xfId="0" applyFont="1" applyAlignment="1" applyProtection="1">
      <alignment horizontal="left" vertical="center"/>
      <protection hidden="1"/>
    </xf>
    <xf numFmtId="0" fontId="7" fillId="0" borderId="21" xfId="0" applyFont="1" applyBorder="1" applyAlignment="1" applyProtection="1">
      <alignment horizontal="left" vertical="center" indent="1" shrinkToFit="1"/>
      <protection locked="0"/>
    </xf>
    <xf numFmtId="177" fontId="7" fillId="0" borderId="21" xfId="0" applyNumberFormat="1" applyFont="1" applyBorder="1" applyAlignment="1" applyProtection="1">
      <alignment horizontal="right" vertical="center" shrinkToFit="1"/>
      <protection locked="0"/>
    </xf>
    <xf numFmtId="177" fontId="7" fillId="0" borderId="4"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left" vertical="center" indent="1" shrinkToFit="1"/>
      <protection locked="0"/>
    </xf>
    <xf numFmtId="177" fontId="7" fillId="0" borderId="2" xfId="0" applyNumberFormat="1" applyFont="1" applyBorder="1" applyAlignment="1" applyProtection="1">
      <alignment horizontal="right" vertical="center" shrinkToFit="1"/>
      <protection locked="0"/>
    </xf>
    <xf numFmtId="177" fontId="7" fillId="0" borderId="19" xfId="0" applyNumberFormat="1" applyFont="1" applyBorder="1" applyAlignment="1" applyProtection="1">
      <alignment horizontal="right" vertical="center" shrinkToFit="1"/>
      <protection locked="0"/>
    </xf>
    <xf numFmtId="0" fontId="60" fillId="0" borderId="0" xfId="0" applyFont="1" applyProtection="1">
      <alignment vertical="center"/>
      <protection hidden="1"/>
    </xf>
    <xf numFmtId="0" fontId="24" fillId="0" borderId="0" xfId="0" applyFont="1" applyProtection="1">
      <alignment vertical="center"/>
      <protection locked="0"/>
    </xf>
    <xf numFmtId="0" fontId="38" fillId="0" borderId="0" xfId="0" applyFont="1" applyProtection="1">
      <alignment vertical="center"/>
      <protection locked="0"/>
    </xf>
    <xf numFmtId="0" fontId="11" fillId="0" borderId="0" xfId="0" applyFont="1" applyAlignment="1">
      <alignment vertical="center" shrinkToFit="1"/>
    </xf>
    <xf numFmtId="0" fontId="11" fillId="0" borderId="0" xfId="0" applyFont="1" applyAlignment="1">
      <alignment horizontal="right" vertical="center" shrinkToFit="1"/>
    </xf>
    <xf numFmtId="0" fontId="38" fillId="0" borderId="0" xfId="0" applyFont="1" applyAlignment="1">
      <alignment vertical="center" shrinkToFit="1"/>
    </xf>
    <xf numFmtId="0" fontId="8" fillId="0" borderId="0" xfId="0" applyFont="1" applyAlignment="1">
      <alignment vertical="center" shrinkToFit="1"/>
    </xf>
    <xf numFmtId="0" fontId="8" fillId="0" borderId="0" xfId="0" applyFont="1">
      <alignment vertical="center"/>
    </xf>
    <xf numFmtId="0" fontId="8" fillId="0" borderId="0" xfId="0" applyFont="1" applyAlignment="1">
      <alignment horizontal="right" vertical="center" shrinkToFit="1"/>
    </xf>
    <xf numFmtId="0" fontId="29" fillId="0" borderId="0" xfId="0" applyFont="1" applyProtection="1">
      <alignment vertical="center"/>
      <protection locked="0"/>
    </xf>
    <xf numFmtId="0" fontId="39" fillId="0" borderId="0" xfId="0" applyFont="1" applyProtection="1">
      <alignment vertical="center"/>
      <protection locked="0"/>
    </xf>
    <xf numFmtId="0" fontId="23" fillId="0" borderId="2" xfId="0" applyFont="1" applyBorder="1" applyAlignment="1" applyProtection="1">
      <alignment horizontal="center" vertical="center"/>
      <protection locked="0"/>
    </xf>
    <xf numFmtId="0" fontId="25" fillId="0" borderId="5" xfId="0" applyFont="1" applyBorder="1" applyProtection="1">
      <alignment vertical="center"/>
      <protection locked="0"/>
    </xf>
    <xf numFmtId="0" fontId="29" fillId="0" borderId="5" xfId="0" applyFont="1" applyBorder="1" applyAlignment="1" applyProtection="1">
      <alignment horizontal="left" vertical="center" indent="1" shrinkToFit="1"/>
      <protection locked="0"/>
    </xf>
    <xf numFmtId="0" fontId="25" fillId="0" borderId="2" xfId="0" applyFont="1" applyBorder="1" applyAlignment="1" applyProtection="1">
      <alignment horizontal="left" vertical="center" wrapText="1" indent="1"/>
      <protection locked="0"/>
    </xf>
    <xf numFmtId="0" fontId="29"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center" wrapText="1" indent="1"/>
      <protection locked="0"/>
    </xf>
    <xf numFmtId="0" fontId="29" fillId="0" borderId="2"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 xfId="0" applyFont="1" applyBorder="1" applyProtection="1">
      <alignment vertical="center"/>
      <protection locked="0"/>
    </xf>
    <xf numFmtId="0" fontId="29" fillId="0" borderId="19" xfId="0" applyFont="1" applyBorder="1" applyProtection="1">
      <alignment vertical="center"/>
      <protection locked="0"/>
    </xf>
    <xf numFmtId="0" fontId="29" fillId="0" borderId="21" xfId="0" applyFont="1" applyBorder="1" applyProtection="1">
      <alignment vertical="center"/>
      <protection locked="0"/>
    </xf>
    <xf numFmtId="0" fontId="25" fillId="0" borderId="0" xfId="0" applyFont="1" applyAlignment="1" applyProtection="1">
      <alignment horizontal="left" vertical="center" inden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4" fillId="0" borderId="0" xfId="0" applyFont="1" applyAlignment="1" applyProtection="1">
      <alignment vertical="top" wrapText="1"/>
      <protection locked="0"/>
    </xf>
    <xf numFmtId="0" fontId="62" fillId="0" borderId="0" xfId="0" applyFont="1" applyProtection="1">
      <alignment vertical="center"/>
      <protection locked="0"/>
    </xf>
    <xf numFmtId="176" fontId="15" fillId="0" borderId="2" xfId="0" applyNumberFormat="1" applyFont="1" applyBorder="1" applyAlignment="1" applyProtection="1">
      <alignment horizontal="center" vertical="center"/>
      <protection locked="0"/>
    </xf>
    <xf numFmtId="183" fontId="15" fillId="0" borderId="2" xfId="0" applyNumberFormat="1" applyFont="1" applyBorder="1" applyAlignment="1" applyProtection="1">
      <alignment horizontal="right" vertical="center"/>
      <protection locked="0"/>
    </xf>
    <xf numFmtId="182" fontId="15" fillId="0" borderId="2" xfId="0" applyNumberFormat="1" applyFont="1" applyBorder="1" applyAlignment="1" applyProtection="1">
      <alignment horizontal="right" vertical="center"/>
      <protection locked="0"/>
    </xf>
    <xf numFmtId="38" fontId="15" fillId="0" borderId="18" xfId="1" applyFont="1" applyFill="1" applyBorder="1" applyAlignment="1" applyProtection="1">
      <alignment horizontal="left" vertical="center"/>
      <protection locked="0"/>
    </xf>
    <xf numFmtId="38" fontId="15" fillId="0" borderId="1" xfId="1" applyFont="1" applyFill="1" applyBorder="1" applyAlignment="1" applyProtection="1">
      <alignment horizontal="left" vertical="center"/>
      <protection locked="0"/>
    </xf>
    <xf numFmtId="38" fontId="15" fillId="0" borderId="5" xfId="1" applyFont="1" applyFill="1" applyBorder="1" applyAlignment="1" applyProtection="1">
      <alignment horizontal="left" vertical="center"/>
      <protection locked="0"/>
    </xf>
    <xf numFmtId="178" fontId="15" fillId="0" borderId="11" xfId="1" applyNumberFormat="1" applyFont="1" applyFill="1" applyBorder="1" applyAlignment="1" applyProtection="1">
      <alignment horizontal="right" vertical="center"/>
      <protection locked="0"/>
    </xf>
    <xf numFmtId="0" fontId="16" fillId="0" borderId="0" xfId="0" applyFont="1" applyProtection="1">
      <alignment vertical="center"/>
      <protection locked="0"/>
    </xf>
    <xf numFmtId="176" fontId="12" fillId="0" borderId="5" xfId="0" applyNumberFormat="1" applyFont="1" applyBorder="1" applyProtection="1">
      <alignment vertical="center"/>
      <protection locked="0"/>
    </xf>
    <xf numFmtId="176" fontId="12" fillId="0" borderId="8" xfId="0" applyNumberFormat="1" applyFont="1" applyBorder="1" applyProtection="1">
      <alignment vertical="center"/>
      <protection locked="0"/>
    </xf>
    <xf numFmtId="176" fontId="12" fillId="0" borderId="6" xfId="0" applyNumberFormat="1" applyFont="1" applyBorder="1" applyProtection="1">
      <alignment vertical="center"/>
      <protection locked="0"/>
    </xf>
    <xf numFmtId="176" fontId="12" fillId="0" borderId="7" xfId="0" applyNumberFormat="1" applyFont="1" applyBorder="1" applyProtection="1">
      <alignment vertical="center"/>
      <protection locked="0"/>
    </xf>
    <xf numFmtId="0" fontId="14" fillId="0" borderId="10" xfId="0" applyFont="1" applyBorder="1" applyProtection="1">
      <alignment vertical="center"/>
      <protection locked="0"/>
    </xf>
    <xf numFmtId="0" fontId="14" fillId="0" borderId="5" xfId="0" applyFont="1" applyBorder="1" applyProtection="1">
      <alignment vertical="center"/>
      <protection locked="0"/>
    </xf>
    <xf numFmtId="0" fontId="14" fillId="0" borderId="5"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14" fillId="0" borderId="3" xfId="0" applyFont="1" applyBorder="1" applyProtection="1">
      <alignment vertical="center"/>
      <protection locked="0"/>
    </xf>
    <xf numFmtId="0" fontId="14" fillId="0" borderId="9" xfId="0" applyFont="1" applyBorder="1" applyProtection="1">
      <alignment vertical="center"/>
      <protection locked="0"/>
    </xf>
    <xf numFmtId="0" fontId="13" fillId="0" borderId="0" xfId="0" applyFont="1" applyProtection="1">
      <alignment vertical="center"/>
      <protection locked="0"/>
    </xf>
    <xf numFmtId="0" fontId="15" fillId="0" borderId="0" xfId="0" applyFont="1" applyAlignment="1" applyProtection="1">
      <alignment horizontal="center" vertical="center"/>
      <protection locked="0"/>
    </xf>
    <xf numFmtId="0" fontId="39" fillId="0" borderId="0" xfId="0" applyFont="1" applyAlignment="1" applyProtection="1">
      <alignment horizontal="left" vertical="center"/>
      <protection locked="0"/>
    </xf>
    <xf numFmtId="38" fontId="13" fillId="0" borderId="8" xfId="1" applyFont="1" applyFill="1" applyBorder="1" applyAlignment="1" applyProtection="1">
      <alignment horizontal="center" vertical="center"/>
      <protection locked="0"/>
    </xf>
    <xf numFmtId="38" fontId="14" fillId="0" borderId="4" xfId="1" applyFont="1" applyFill="1" applyBorder="1" applyAlignment="1" applyProtection="1">
      <alignment horizontal="righ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42" fillId="0" borderId="0" xfId="0" applyFont="1" applyProtection="1">
      <alignment vertical="center"/>
      <protection locked="0"/>
    </xf>
    <xf numFmtId="0" fontId="12" fillId="0" borderId="0" xfId="0" applyFont="1" applyAlignment="1" applyProtection="1">
      <alignment vertical="top" wrapText="1"/>
      <protection locked="0"/>
    </xf>
    <xf numFmtId="0" fontId="21" fillId="0" borderId="0" xfId="0" applyFont="1" applyAlignment="1" applyProtection="1">
      <alignment horizontal="left"/>
      <protection hidden="1"/>
    </xf>
    <xf numFmtId="0" fontId="21" fillId="0" borderId="0" xfId="0" applyFont="1" applyAlignment="1" applyProtection="1">
      <alignment horizontal="left" vertical="center"/>
      <protection hidden="1"/>
    </xf>
    <xf numFmtId="0" fontId="28" fillId="0" borderId="29" xfId="0" applyFont="1" applyBorder="1" applyAlignment="1" applyProtection="1">
      <alignment horizontal="center" vertical="center"/>
      <protection locked="0"/>
    </xf>
    <xf numFmtId="176" fontId="24" fillId="0" borderId="2" xfId="0" applyNumberFormat="1"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24" fillId="0" borderId="2" xfId="0" applyFont="1" applyBorder="1" applyAlignment="1" applyProtection="1">
      <alignment horizontal="left" vertical="center" shrinkToFit="1"/>
      <protection locked="0"/>
    </xf>
    <xf numFmtId="176" fontId="24" fillId="0" borderId="2" xfId="0" applyNumberFormat="1" applyFont="1" applyBorder="1" applyAlignment="1" applyProtection="1">
      <alignment horizontal="left" vertical="center" shrinkToFit="1"/>
      <protection locked="0"/>
    </xf>
    <xf numFmtId="0" fontId="52" fillId="10" borderId="0" xfId="0" applyFont="1" applyFill="1" applyAlignment="1">
      <alignment horizontal="center" vertical="center"/>
    </xf>
    <xf numFmtId="0" fontId="63" fillId="8" borderId="0" xfId="0" applyFont="1" applyFill="1" applyAlignment="1">
      <alignment horizontal="center" vertical="center" wrapText="1"/>
    </xf>
    <xf numFmtId="0" fontId="63" fillId="0" borderId="0" xfId="0" applyFont="1" applyAlignment="1">
      <alignment horizontal="center" vertical="center" wrapText="1"/>
    </xf>
    <xf numFmtId="0" fontId="7" fillId="0" borderId="19" xfId="0" applyFont="1" applyBorder="1" applyAlignment="1" applyProtection="1">
      <alignment horizontal="left" vertical="center" indent="1" shrinkToFit="1"/>
      <protection locked="0"/>
    </xf>
    <xf numFmtId="177" fontId="7" fillId="0" borderId="3" xfId="0" applyNumberFormat="1" applyFont="1" applyBorder="1" applyAlignment="1" applyProtection="1">
      <alignment horizontal="center" vertical="center" shrinkToFit="1"/>
      <protection locked="0"/>
    </xf>
    <xf numFmtId="0" fontId="63" fillId="11" borderId="0" xfId="0" applyFont="1" applyFill="1" applyAlignment="1">
      <alignment horizontal="center" vertical="center" wrapText="1"/>
    </xf>
    <xf numFmtId="0" fontId="38" fillId="0" borderId="0" xfId="0" applyFont="1" applyAlignment="1">
      <alignment vertical="center" wrapText="1"/>
    </xf>
    <xf numFmtId="0" fontId="25" fillId="0" borderId="19" xfId="0" applyFont="1" applyBorder="1" applyAlignment="1" applyProtection="1">
      <alignment horizontal="left" vertical="center" wrapText="1" indent="1"/>
      <protection locked="0"/>
    </xf>
    <xf numFmtId="0" fontId="14" fillId="0" borderId="0" xfId="0" applyFont="1" applyProtection="1">
      <alignment vertical="center"/>
      <protection locked="0"/>
    </xf>
    <xf numFmtId="0" fontId="14" fillId="0" borderId="0" xfId="0" applyFont="1" applyAlignment="1" applyProtection="1">
      <alignment vertical="center" wrapText="1"/>
      <protection locked="0"/>
    </xf>
    <xf numFmtId="0" fontId="52" fillId="4" borderId="0" xfId="0" applyFont="1" applyFill="1" applyAlignment="1">
      <alignment horizontal="center" vertical="center"/>
    </xf>
    <xf numFmtId="0" fontId="7" fillId="0" borderId="0" xfId="0" applyFont="1" applyAlignment="1">
      <alignment vertical="center" shrinkToFit="1"/>
    </xf>
    <xf numFmtId="0" fontId="68" fillId="0" borderId="0" xfId="0" applyFont="1" applyAlignment="1">
      <alignment vertical="center" shrinkToFit="1"/>
    </xf>
    <xf numFmtId="0" fontId="7" fillId="0" borderId="55" xfId="0" applyFont="1" applyBorder="1" applyAlignment="1">
      <alignment horizontal="center" vertical="center" wrapText="1" shrinkToFit="1"/>
    </xf>
    <xf numFmtId="0" fontId="7" fillId="0" borderId="84" xfId="0" applyFont="1" applyBorder="1" applyAlignment="1">
      <alignment horizontal="center" vertical="center" wrapText="1" shrinkToFit="1"/>
    </xf>
    <xf numFmtId="0" fontId="7" fillId="0" borderId="100" xfId="0" applyFont="1" applyBorder="1" applyAlignment="1">
      <alignment horizontal="center" vertical="center" wrapText="1" shrinkToFit="1"/>
    </xf>
    <xf numFmtId="0" fontId="7" fillId="0" borderId="83" xfId="0" applyFont="1" applyBorder="1" applyAlignment="1">
      <alignment horizontal="center" vertical="center" wrapText="1" shrinkToFit="1"/>
    </xf>
    <xf numFmtId="0" fontId="11" fillId="0" borderId="82" xfId="0" applyFont="1" applyBorder="1" applyAlignment="1">
      <alignment horizontal="center" vertical="center" shrinkToFit="1"/>
    </xf>
    <xf numFmtId="0" fontId="8" fillId="0" borderId="31"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68" fillId="0" borderId="32" xfId="0" applyFont="1" applyBorder="1" applyAlignment="1">
      <alignment horizontal="center" vertical="center" shrinkToFit="1"/>
    </xf>
    <xf numFmtId="178" fontId="7" fillId="10" borderId="36" xfId="1" applyNumberFormat="1" applyFont="1" applyFill="1" applyBorder="1" applyAlignment="1" applyProtection="1">
      <alignment vertical="center" shrinkToFit="1"/>
    </xf>
    <xf numFmtId="177" fontId="7" fillId="10" borderId="40" xfId="1" applyNumberFormat="1" applyFont="1" applyFill="1" applyBorder="1" applyAlignment="1" applyProtection="1">
      <alignment vertical="center" shrinkToFit="1"/>
    </xf>
    <xf numFmtId="177" fontId="7" fillId="10" borderId="40" xfId="1" quotePrefix="1" applyNumberFormat="1" applyFont="1" applyFill="1" applyBorder="1" applyAlignment="1" applyProtection="1">
      <alignment vertical="center" shrinkToFit="1"/>
    </xf>
    <xf numFmtId="177" fontId="7" fillId="10" borderId="74" xfId="1" applyNumberFormat="1" applyFont="1" applyFill="1" applyBorder="1" applyAlignment="1" applyProtection="1">
      <alignment vertical="center" shrinkToFit="1"/>
    </xf>
    <xf numFmtId="177" fontId="7" fillId="10" borderId="75" xfId="1" applyNumberFormat="1" applyFont="1" applyFill="1" applyBorder="1" applyAlignment="1" applyProtection="1">
      <alignment vertical="center" shrinkToFit="1"/>
    </xf>
    <xf numFmtId="0" fontId="38" fillId="0" borderId="0" xfId="0" applyFont="1" applyAlignment="1">
      <alignment horizontal="center" vertical="center" wrapText="1"/>
    </xf>
    <xf numFmtId="0" fontId="7" fillId="0" borderId="21" xfId="0" applyFont="1" applyBorder="1" applyAlignment="1">
      <alignment horizontal="left" vertical="center" wrapText="1" indent="1" shrinkToFit="1"/>
    </xf>
    <xf numFmtId="0" fontId="7" fillId="0" borderId="2" xfId="0" applyFont="1" applyBorder="1" applyAlignment="1">
      <alignment horizontal="left" vertical="center" wrapText="1" indent="1" shrinkToFit="1"/>
    </xf>
    <xf numFmtId="0" fontId="7" fillId="0" borderId="19" xfId="0" applyFont="1" applyBorder="1" applyAlignment="1">
      <alignment horizontal="left" vertical="center" wrapText="1" indent="1" shrinkToFit="1"/>
    </xf>
    <xf numFmtId="0" fontId="7" fillId="0" borderId="101" xfId="0" applyFont="1" applyBorder="1" applyAlignment="1">
      <alignment horizontal="center" vertical="center" wrapText="1" shrinkToFit="1"/>
    </xf>
    <xf numFmtId="178" fontId="38" fillId="0" borderId="0" xfId="0" applyNumberFormat="1" applyFont="1" applyAlignment="1">
      <alignment vertical="center" shrinkToFit="1"/>
    </xf>
    <xf numFmtId="0" fontId="69" fillId="0" borderId="0" xfId="0" applyFont="1" applyAlignment="1">
      <alignment horizontal="center" vertical="center" shrinkToFit="1"/>
    </xf>
    <xf numFmtId="177" fontId="7" fillId="4" borderId="21" xfId="1" applyNumberFormat="1" applyFont="1" applyFill="1" applyBorder="1" applyAlignment="1" applyProtection="1">
      <alignment vertical="center" shrinkToFit="1"/>
    </xf>
    <xf numFmtId="177" fontId="7" fillId="4" borderId="2" xfId="1" applyNumberFormat="1" applyFont="1" applyFill="1" applyBorder="1" applyAlignment="1" applyProtection="1">
      <alignment vertical="center" shrinkToFit="1"/>
    </xf>
    <xf numFmtId="177" fontId="7" fillId="4" borderId="19" xfId="1" applyNumberFormat="1" applyFont="1" applyFill="1" applyBorder="1" applyAlignment="1" applyProtection="1">
      <alignment vertical="center" shrinkToFit="1"/>
    </xf>
    <xf numFmtId="177" fontId="7" fillId="4" borderId="101" xfId="1" applyNumberFormat="1" applyFont="1" applyFill="1" applyBorder="1" applyAlignment="1" applyProtection="1">
      <alignment vertical="center" shrinkToFit="1"/>
    </xf>
    <xf numFmtId="177" fontId="7" fillId="10" borderId="2" xfId="1" applyNumberFormat="1" applyFont="1" applyFill="1" applyBorder="1" applyAlignment="1" applyProtection="1">
      <alignment vertical="center" shrinkToFit="1"/>
    </xf>
    <xf numFmtId="177" fontId="7" fillId="10" borderId="19" xfId="1" applyNumberFormat="1" applyFont="1" applyFill="1" applyBorder="1" applyAlignment="1" applyProtection="1">
      <alignment vertical="center" shrinkToFit="1"/>
    </xf>
    <xf numFmtId="177" fontId="7" fillId="10" borderId="101" xfId="1" applyNumberFormat="1" applyFont="1" applyFill="1" applyBorder="1" applyAlignment="1" applyProtection="1">
      <alignment vertical="center" shrinkToFit="1"/>
    </xf>
    <xf numFmtId="177" fontId="7" fillId="8" borderId="21" xfId="1" applyNumberFormat="1" applyFont="1" applyFill="1" applyBorder="1" applyAlignment="1" applyProtection="1">
      <alignment vertical="center" shrinkToFit="1"/>
    </xf>
    <xf numFmtId="177" fontId="7" fillId="8" borderId="2" xfId="1" applyNumberFormat="1" applyFont="1" applyFill="1" applyBorder="1" applyAlignment="1" applyProtection="1">
      <alignment vertical="center" shrinkToFit="1"/>
    </xf>
    <xf numFmtId="177" fontId="7" fillId="8" borderId="19" xfId="1" applyNumberFormat="1" applyFont="1" applyFill="1" applyBorder="1" applyAlignment="1" applyProtection="1">
      <alignment vertical="center" shrinkToFit="1"/>
    </xf>
    <xf numFmtId="177" fontId="7" fillId="8" borderId="101" xfId="1" applyNumberFormat="1" applyFont="1" applyFill="1" applyBorder="1" applyAlignment="1" applyProtection="1">
      <alignment vertical="center" shrinkToFit="1"/>
    </xf>
    <xf numFmtId="178" fontId="7" fillId="12" borderId="21" xfId="1" applyNumberFormat="1" applyFont="1" applyFill="1" applyBorder="1" applyAlignment="1" applyProtection="1">
      <alignment vertical="center" shrinkToFit="1"/>
    </xf>
    <xf numFmtId="177" fontId="7" fillId="12" borderId="2" xfId="1" applyNumberFormat="1" applyFont="1" applyFill="1" applyBorder="1" applyAlignment="1" applyProtection="1">
      <alignment vertical="center" shrinkToFit="1"/>
    </xf>
    <xf numFmtId="177" fontId="7" fillId="12" borderId="19" xfId="1" applyNumberFormat="1" applyFont="1" applyFill="1" applyBorder="1" applyAlignment="1" applyProtection="1">
      <alignment vertical="center" shrinkToFit="1"/>
    </xf>
    <xf numFmtId="177" fontId="7" fillId="12" borderId="101" xfId="1" applyNumberFormat="1" applyFont="1" applyFill="1" applyBorder="1" applyAlignment="1" applyProtection="1">
      <alignment vertical="center" shrinkToFit="1"/>
    </xf>
    <xf numFmtId="178" fontId="7" fillId="10" borderId="21" xfId="1" applyNumberFormat="1" applyFont="1" applyFill="1" applyBorder="1" applyAlignment="1" applyProtection="1">
      <alignment vertical="center" shrinkToFit="1"/>
    </xf>
    <xf numFmtId="0" fontId="11" fillId="0" borderId="0" xfId="0" applyFont="1" applyAlignment="1" applyProtection="1">
      <alignment vertical="center" shrinkToFit="1"/>
      <protection hidden="1"/>
    </xf>
    <xf numFmtId="0" fontId="11" fillId="0" borderId="0" xfId="0" applyFont="1" applyAlignment="1" applyProtection="1">
      <alignment horizontal="right" vertical="center" shrinkToFit="1"/>
      <protection hidden="1"/>
    </xf>
    <xf numFmtId="0" fontId="38" fillId="0" borderId="0" xfId="0" applyFont="1" applyAlignment="1" applyProtection="1">
      <alignment vertical="center" shrinkToFit="1"/>
      <protection hidden="1"/>
    </xf>
    <xf numFmtId="0" fontId="8" fillId="0" borderId="0" xfId="0" applyFont="1" applyAlignment="1" applyProtection="1">
      <alignment vertical="center" shrinkToFit="1"/>
      <protection hidden="1"/>
    </xf>
    <xf numFmtId="0" fontId="8"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38" fillId="0" borderId="0" xfId="0" applyFont="1" applyAlignment="1" applyProtection="1">
      <alignment vertical="center" wrapText="1"/>
      <protection hidden="1"/>
    </xf>
    <xf numFmtId="0" fontId="7" fillId="0" borderId="82" xfId="0" applyFont="1" applyBorder="1" applyAlignment="1" applyProtection="1">
      <alignment horizontal="center" vertical="center" shrinkToFit="1"/>
      <protection hidden="1"/>
    </xf>
    <xf numFmtId="0" fontId="7" fillId="0" borderId="31" xfId="0" applyFont="1" applyBorder="1" applyAlignment="1" applyProtection="1">
      <alignment horizontal="center" vertical="center" shrinkToFit="1"/>
      <protection hidden="1"/>
    </xf>
    <xf numFmtId="0" fontId="7" fillId="0" borderId="77" xfId="0" applyFont="1" applyBorder="1" applyAlignment="1" applyProtection="1">
      <alignment horizontal="center" vertical="center" shrinkToFit="1"/>
      <protection hidden="1"/>
    </xf>
    <xf numFmtId="0" fontId="7" fillId="0" borderId="32"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177" fontId="7" fillId="4" borderId="36" xfId="1" applyNumberFormat="1" applyFont="1" applyFill="1" applyBorder="1" applyAlignment="1" applyProtection="1">
      <alignment vertical="center" shrinkToFit="1"/>
      <protection hidden="1"/>
    </xf>
    <xf numFmtId="177" fontId="7" fillId="4" borderId="40" xfId="1" applyNumberFormat="1" applyFont="1" applyFill="1" applyBorder="1" applyAlignment="1" applyProtection="1">
      <alignment vertical="center" shrinkToFit="1"/>
      <protection hidden="1"/>
    </xf>
    <xf numFmtId="177" fontId="7" fillId="4" borderId="74" xfId="1" applyNumberFormat="1" applyFont="1" applyFill="1" applyBorder="1" applyAlignment="1" applyProtection="1">
      <alignment vertical="center" shrinkToFit="1"/>
      <protection hidden="1"/>
    </xf>
    <xf numFmtId="0" fontId="7" fillId="10" borderId="70" xfId="1" applyNumberFormat="1" applyFont="1" applyFill="1" applyBorder="1" applyAlignment="1" applyProtection="1">
      <alignment horizontal="center" vertical="center" shrinkToFit="1"/>
      <protection hidden="1"/>
    </xf>
    <xf numFmtId="0" fontId="7" fillId="0" borderId="0" xfId="0" applyFont="1" applyAlignment="1" applyProtection="1">
      <alignment horizontal="left" vertical="center" wrapText="1" indent="2" shrinkToFit="1"/>
      <protection hidden="1"/>
    </xf>
    <xf numFmtId="0" fontId="38" fillId="0" borderId="0" xfId="0" applyFont="1" applyProtection="1">
      <alignment vertical="center"/>
      <protection hidden="1"/>
    </xf>
    <xf numFmtId="0" fontId="7" fillId="0" borderId="83" xfId="0" applyFont="1" applyBorder="1" applyAlignment="1" applyProtection="1">
      <alignment horizontal="center" vertical="center" shrinkToFit="1" readingOrder="1"/>
      <protection locked="0"/>
    </xf>
    <xf numFmtId="0" fontId="7" fillId="0" borderId="55" xfId="0" applyFont="1" applyBorder="1" applyAlignment="1" applyProtection="1">
      <alignment horizontal="center" vertical="center" shrinkToFit="1" readingOrder="1"/>
      <protection locked="0"/>
    </xf>
    <xf numFmtId="0" fontId="7" fillId="0" borderId="84" xfId="0" applyFont="1" applyBorder="1" applyAlignment="1" applyProtection="1">
      <alignment horizontal="center" vertical="center" shrinkToFit="1" readingOrder="1"/>
      <protection locked="0"/>
    </xf>
    <xf numFmtId="177" fontId="7" fillId="0" borderId="40" xfId="1" applyNumberFormat="1" applyFont="1" applyFill="1" applyBorder="1" applyAlignment="1" applyProtection="1">
      <alignment vertical="center" shrinkToFit="1"/>
      <protection locked="0"/>
    </xf>
    <xf numFmtId="0" fontId="7" fillId="10" borderId="107" xfId="1" applyNumberFormat="1" applyFont="1" applyFill="1" applyBorder="1" applyAlignment="1" applyProtection="1">
      <alignment horizontal="center" vertical="center" shrinkToFit="1"/>
      <protection locked="0"/>
    </xf>
    <xf numFmtId="185" fontId="7" fillId="10" borderId="95" xfId="1" applyNumberFormat="1" applyFont="1" applyFill="1" applyBorder="1" applyAlignment="1" applyProtection="1">
      <alignment horizontal="center" vertical="center" shrinkToFit="1"/>
      <protection locked="0"/>
    </xf>
    <xf numFmtId="0" fontId="7" fillId="10" borderId="92" xfId="1" applyNumberFormat="1" applyFont="1" applyFill="1" applyBorder="1" applyAlignment="1" applyProtection="1">
      <alignment horizontal="center" vertical="center" shrinkToFit="1"/>
      <protection locked="0"/>
    </xf>
    <xf numFmtId="0" fontId="7" fillId="10" borderId="61" xfId="1" applyNumberFormat="1" applyFont="1" applyFill="1" applyBorder="1" applyAlignment="1" applyProtection="1">
      <alignment horizontal="center" vertical="center" shrinkToFit="1"/>
      <protection locked="0"/>
    </xf>
    <xf numFmtId="185" fontId="7" fillId="10" borderId="98" xfId="1" applyNumberFormat="1" applyFont="1" applyFill="1" applyBorder="1" applyAlignment="1" applyProtection="1">
      <alignment horizontal="center" vertical="center" shrinkToFit="1"/>
      <protection locked="0"/>
    </xf>
    <xf numFmtId="0" fontId="12" fillId="0" borderId="0" xfId="0" applyFont="1" applyAlignment="1" applyProtection="1">
      <alignment horizontal="left" vertical="center"/>
      <protection hidden="1"/>
    </xf>
    <xf numFmtId="0" fontId="23" fillId="0" borderId="0" xfId="0" applyFont="1" applyProtection="1">
      <alignment vertical="center"/>
      <protection hidden="1"/>
    </xf>
    <xf numFmtId="0" fontId="12" fillId="0" borderId="0" xfId="0" applyFont="1" applyProtection="1">
      <alignment vertical="center"/>
      <protection hidden="1"/>
    </xf>
    <xf numFmtId="0" fontId="15" fillId="0" borderId="2" xfId="0" applyFont="1" applyBorder="1" applyAlignment="1" applyProtection="1">
      <alignment horizontal="center" vertical="center"/>
      <protection hidden="1"/>
    </xf>
    <xf numFmtId="0" fontId="15" fillId="0" borderId="2" xfId="0" applyFont="1" applyBorder="1" applyProtection="1">
      <alignment vertical="center"/>
      <protection hidden="1"/>
    </xf>
    <xf numFmtId="176" fontId="17" fillId="0" borderId="2" xfId="0" applyNumberFormat="1" applyFont="1" applyBorder="1" applyProtection="1">
      <alignment vertical="center"/>
      <protection hidden="1"/>
    </xf>
    <xf numFmtId="14" fontId="12" fillId="0" borderId="0" xfId="0" applyNumberFormat="1" applyFont="1" applyProtection="1">
      <alignment vertical="center"/>
      <protection hidden="1"/>
    </xf>
    <xf numFmtId="0" fontId="15" fillId="0" borderId="2"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183" fontId="15" fillId="4" borderId="2" xfId="0" applyNumberFormat="1" applyFont="1" applyFill="1" applyBorder="1" applyAlignment="1" applyProtection="1">
      <alignment horizontal="right" vertical="center"/>
      <protection hidden="1"/>
    </xf>
    <xf numFmtId="0" fontId="17" fillId="0" borderId="5" xfId="0" applyFont="1" applyBorder="1" applyProtection="1">
      <alignment vertical="center"/>
      <protection hidden="1"/>
    </xf>
    <xf numFmtId="0" fontId="12" fillId="0" borderId="5" xfId="0" applyFont="1" applyBorder="1" applyProtection="1">
      <alignment vertical="center"/>
      <protection hidden="1"/>
    </xf>
    <xf numFmtId="0" fontId="15" fillId="0" borderId="2" xfId="0" applyFont="1" applyBorder="1" applyAlignment="1" applyProtection="1">
      <alignment vertical="center" wrapText="1"/>
      <protection hidden="1"/>
    </xf>
    <xf numFmtId="182" fontId="15" fillId="4" borderId="2" xfId="0" applyNumberFormat="1" applyFont="1" applyFill="1" applyBorder="1" applyAlignment="1" applyProtection="1">
      <alignment horizontal="right" vertical="center"/>
      <protection hidden="1"/>
    </xf>
    <xf numFmtId="0" fontId="21" fillId="0" borderId="0" xfId="0" applyFont="1" applyProtection="1">
      <alignment vertical="center"/>
      <protection hidden="1"/>
    </xf>
    <xf numFmtId="9" fontId="12" fillId="0" borderId="0" xfId="0" applyNumberFormat="1" applyFont="1" applyProtection="1">
      <alignment vertical="center"/>
      <protection hidden="1"/>
    </xf>
    <xf numFmtId="0" fontId="17" fillId="0" borderId="0" xfId="0" applyFont="1" applyProtection="1">
      <alignment vertical="center"/>
      <protection hidden="1"/>
    </xf>
    <xf numFmtId="0" fontId="14" fillId="0" borderId="0" xfId="0" applyFont="1" applyProtection="1">
      <alignment vertical="center"/>
      <protection hidden="1"/>
    </xf>
    <xf numFmtId="38" fontId="12" fillId="0" borderId="0" xfId="1" applyFont="1" applyFill="1" applyBorder="1" applyAlignment="1" applyProtection="1">
      <alignment vertical="center"/>
      <protection hidden="1"/>
    </xf>
    <xf numFmtId="38" fontId="15" fillId="0" borderId="0" xfId="1" applyFont="1" applyFill="1" applyBorder="1" applyAlignment="1" applyProtection="1">
      <alignment vertical="center"/>
      <protection hidden="1"/>
    </xf>
    <xf numFmtId="38" fontId="15" fillId="0" borderId="0" xfId="1" applyFont="1" applyFill="1" applyAlignment="1" applyProtection="1">
      <alignment vertical="center"/>
      <protection hidden="1"/>
    </xf>
    <xf numFmtId="38" fontId="14" fillId="0" borderId="0" xfId="1" applyFont="1" applyFill="1" applyBorder="1" applyAlignment="1" applyProtection="1">
      <alignment vertical="top" wrapText="1"/>
      <protection hidden="1"/>
    </xf>
    <xf numFmtId="38" fontId="15" fillId="0" borderId="2" xfId="1" applyFont="1" applyFill="1" applyBorder="1" applyAlignment="1" applyProtection="1">
      <alignment vertical="center" shrinkToFit="1"/>
      <protection hidden="1"/>
    </xf>
    <xf numFmtId="38" fontId="15" fillId="0" borderId="2" xfId="1" applyFont="1" applyFill="1" applyBorder="1" applyAlignment="1" applyProtection="1">
      <alignment horizontal="left" vertical="center" shrinkToFit="1"/>
      <protection hidden="1"/>
    </xf>
    <xf numFmtId="38" fontId="15" fillId="0" borderId="1" xfId="1" applyFont="1" applyFill="1" applyBorder="1" applyAlignment="1" applyProtection="1">
      <alignment horizontal="left" vertical="center"/>
      <protection hidden="1"/>
    </xf>
    <xf numFmtId="38" fontId="15" fillId="0" borderId="8" xfId="1" applyFont="1" applyFill="1" applyBorder="1" applyAlignment="1" applyProtection="1">
      <alignment horizontal="left" vertical="center"/>
      <protection hidden="1"/>
    </xf>
    <xf numFmtId="38" fontId="14" fillId="0" borderId="0" xfId="1" applyFont="1" applyFill="1" applyAlignment="1" applyProtection="1">
      <alignment vertical="center"/>
      <protection hidden="1"/>
    </xf>
    <xf numFmtId="0" fontId="23" fillId="4" borderId="2" xfId="0" applyFont="1" applyFill="1" applyBorder="1" applyAlignment="1" applyProtection="1">
      <alignment horizontal="left" vertical="center" indent="1" shrinkToFit="1"/>
      <protection hidden="1"/>
    </xf>
    <xf numFmtId="0" fontId="12" fillId="4" borderId="0" xfId="0" applyFont="1" applyFill="1" applyAlignment="1" applyProtection="1">
      <alignment horizontal="left" vertical="center" indent="1"/>
      <protection hidden="1"/>
    </xf>
    <xf numFmtId="0" fontId="11" fillId="0" borderId="0" xfId="0" applyFont="1" applyProtection="1">
      <alignment vertical="center"/>
      <protection hidden="1"/>
    </xf>
    <xf numFmtId="0" fontId="11" fillId="0" borderId="0" xfId="0" applyFont="1" applyAlignment="1" applyProtection="1">
      <alignment horizontal="left" vertical="top"/>
      <protection hidden="1"/>
    </xf>
    <xf numFmtId="0" fontId="38" fillId="0" borderId="0" xfId="0" applyFont="1" applyAlignment="1" applyProtection="1">
      <alignment horizontal="left" vertical="center"/>
      <protection hidden="1"/>
    </xf>
    <xf numFmtId="0" fontId="11" fillId="0" borderId="10" xfId="0" applyFont="1" applyBorder="1" applyProtection="1">
      <alignment vertical="center"/>
      <protection hidden="1"/>
    </xf>
    <xf numFmtId="0" fontId="11" fillId="0" borderId="5" xfId="0" applyFont="1" applyBorder="1" applyProtection="1">
      <alignment vertical="center"/>
      <protection hidden="1"/>
    </xf>
    <xf numFmtId="0" fontId="11" fillId="0" borderId="3" xfId="0" applyFont="1" applyBorder="1" applyProtection="1">
      <alignment vertical="center"/>
      <protection hidden="1"/>
    </xf>
    <xf numFmtId="0" fontId="16" fillId="0" borderId="0" xfId="0" applyFont="1" applyAlignment="1" applyProtection="1">
      <alignment vertical="top"/>
      <protection hidden="1"/>
    </xf>
    <xf numFmtId="0" fontId="16" fillId="0" borderId="0" xfId="0" applyFont="1" applyAlignment="1" applyProtection="1">
      <alignment horizontal="left" vertical="top"/>
      <protection hidden="1"/>
    </xf>
    <xf numFmtId="0" fontId="11" fillId="0" borderId="3" xfId="0" applyFont="1" applyBorder="1" applyAlignment="1" applyProtection="1">
      <alignment horizontal="left" vertical="center"/>
      <protection hidden="1"/>
    </xf>
    <xf numFmtId="0" fontId="8" fillId="0" borderId="58" xfId="0" applyFont="1" applyBorder="1" applyAlignment="1" applyProtection="1">
      <alignment horizontal="right" vertical="center" wrapText="1"/>
      <protection hidden="1"/>
    </xf>
    <xf numFmtId="0" fontId="8" fillId="0" borderId="59" xfId="0" applyFont="1" applyBorder="1" applyAlignment="1" applyProtection="1">
      <alignment horizontal="right" vertical="center" wrapText="1"/>
      <protection hidden="1"/>
    </xf>
    <xf numFmtId="0" fontId="11" fillId="0" borderId="9"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8" fillId="0" borderId="60" xfId="0" applyFont="1" applyBorder="1" applyAlignment="1" applyProtection="1">
      <alignment horizontal="right" vertical="center" wrapText="1"/>
      <protection hidden="1"/>
    </xf>
    <xf numFmtId="0" fontId="8" fillId="0" borderId="53" xfId="0" applyFont="1" applyBorder="1" applyAlignment="1" applyProtection="1">
      <alignment horizontal="right" vertical="center" wrapText="1"/>
      <protection hidden="1"/>
    </xf>
    <xf numFmtId="0" fontId="8" fillId="0" borderId="61" xfId="0" applyFont="1" applyBorder="1" applyAlignment="1" applyProtection="1">
      <alignment horizontal="right" vertical="center" wrapText="1"/>
      <protection hidden="1"/>
    </xf>
    <xf numFmtId="0" fontId="8" fillId="0" borderId="62" xfId="0" applyFont="1" applyBorder="1" applyAlignment="1" applyProtection="1">
      <alignment horizontal="right" vertical="center" wrapText="1"/>
      <protection hidden="1"/>
    </xf>
    <xf numFmtId="0" fontId="22" fillId="0" borderId="4" xfId="0" applyFont="1" applyBorder="1" applyProtection="1">
      <alignment vertical="center"/>
      <protection hidden="1"/>
    </xf>
    <xf numFmtId="0" fontId="61" fillId="0" borderId="6" xfId="0" applyFont="1" applyBorder="1" applyProtection="1">
      <alignment vertical="center"/>
      <protection hidden="1"/>
    </xf>
    <xf numFmtId="0" fontId="11" fillId="0" borderId="6" xfId="0" applyFont="1" applyBorder="1" applyProtection="1">
      <alignment vertical="center"/>
      <protection hidden="1"/>
    </xf>
    <xf numFmtId="0" fontId="7" fillId="0" borderId="2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0" fillId="0" borderId="27" xfId="3" applyFont="1" applyBorder="1" applyAlignment="1">
      <alignment vertical="center" shrinkToFit="1"/>
    </xf>
    <xf numFmtId="0" fontId="10" fillId="0" borderId="108" xfId="3" applyBorder="1">
      <alignment vertical="center"/>
    </xf>
    <xf numFmtId="0" fontId="10" fillId="0" borderId="110" xfId="3" applyBorder="1">
      <alignment vertical="center"/>
    </xf>
    <xf numFmtId="0" fontId="10" fillId="0" borderId="42" xfId="3" applyBorder="1" applyAlignment="1" applyProtection="1">
      <alignment horizontal="center" vertical="center"/>
      <protection locked="0"/>
    </xf>
    <xf numFmtId="0" fontId="10" fillId="0" borderId="42" xfId="3" applyBorder="1" applyAlignment="1">
      <alignment horizontal="center" vertical="center"/>
    </xf>
    <xf numFmtId="0" fontId="0" fillId="0" borderId="27" xfId="3" applyFont="1" applyBorder="1" applyAlignment="1">
      <alignment horizontal="center" vertical="center"/>
    </xf>
    <xf numFmtId="0" fontId="7" fillId="10" borderId="79" xfId="1" applyNumberFormat="1" applyFont="1" applyFill="1" applyBorder="1" applyAlignment="1" applyProtection="1">
      <alignment horizontal="center" vertical="center" shrinkToFit="1"/>
      <protection locked="0"/>
    </xf>
    <xf numFmtId="0" fontId="11" fillId="0" borderId="11" xfId="0" applyFont="1" applyBorder="1" applyProtection="1">
      <alignment vertical="center"/>
      <protection hidden="1"/>
    </xf>
    <xf numFmtId="0" fontId="11" fillId="0" borderId="9" xfId="0" applyFont="1" applyBorder="1" applyAlignment="1" applyProtection="1">
      <alignment horizontal="left" vertical="top"/>
      <protection hidden="1"/>
    </xf>
    <xf numFmtId="0" fontId="16" fillId="0" borderId="9" xfId="0" applyFont="1" applyBorder="1" applyAlignment="1" applyProtection="1">
      <alignment vertical="top"/>
      <protection hidden="1"/>
    </xf>
    <xf numFmtId="0" fontId="11" fillId="0" borderId="0" xfId="0" applyFont="1" applyAlignment="1" applyProtection="1">
      <alignment horizontal="center" vertical="center"/>
      <protection hidden="1"/>
    </xf>
    <xf numFmtId="0" fontId="16" fillId="0" borderId="9" xfId="0" applyFont="1" applyBorder="1" applyAlignment="1" applyProtection="1">
      <alignment horizontal="left" vertical="top"/>
      <protection hidden="1"/>
    </xf>
    <xf numFmtId="0" fontId="11" fillId="0" borderId="7" xfId="0" applyFont="1" applyBorder="1" applyAlignment="1" applyProtection="1">
      <alignment horizontal="left" vertical="top"/>
      <protection hidden="1"/>
    </xf>
    <xf numFmtId="0" fontId="16" fillId="0" borderId="8" xfId="0" applyFont="1" applyBorder="1" applyAlignment="1" applyProtection="1">
      <alignment vertical="top"/>
      <protection hidden="1"/>
    </xf>
    <xf numFmtId="0" fontId="8" fillId="0" borderId="19" xfId="0" applyFont="1" applyBorder="1" applyAlignment="1" applyProtection="1">
      <alignment horizontal="left" vertical="center" wrapText="1"/>
      <protection hidden="1"/>
    </xf>
    <xf numFmtId="0" fontId="8" fillId="0" borderId="113" xfId="0" applyFont="1" applyBorder="1" applyAlignment="1" applyProtection="1">
      <alignment horizontal="left" vertical="center" wrapText="1"/>
      <protection hidden="1"/>
    </xf>
    <xf numFmtId="0" fontId="8" fillId="0" borderId="115" xfId="0" applyFont="1" applyBorder="1" applyAlignment="1" applyProtection="1">
      <alignment horizontal="left" vertical="center" wrapText="1"/>
      <protection hidden="1"/>
    </xf>
    <xf numFmtId="0" fontId="8" fillId="0" borderId="113" xfId="0" applyFont="1" applyBorder="1" applyAlignment="1" applyProtection="1">
      <alignment vertical="center" wrapText="1"/>
      <protection hidden="1"/>
    </xf>
    <xf numFmtId="0" fontId="8" fillId="0" borderId="117" xfId="0" applyFont="1" applyBorder="1" applyProtection="1">
      <alignment vertical="center"/>
      <protection hidden="1"/>
    </xf>
    <xf numFmtId="0" fontId="8" fillId="0" borderId="119" xfId="0" applyFont="1" applyBorder="1" applyProtection="1">
      <alignment vertical="center"/>
      <protection hidden="1"/>
    </xf>
    <xf numFmtId="0" fontId="8" fillId="0" borderId="120" xfId="0" applyFont="1" applyBorder="1" applyProtection="1">
      <alignment vertical="center"/>
      <protection hidden="1"/>
    </xf>
    <xf numFmtId="0" fontId="8" fillId="0" borderId="122" xfId="0" applyFont="1" applyBorder="1" applyProtection="1">
      <alignment vertical="center"/>
      <protection hidden="1"/>
    </xf>
    <xf numFmtId="0" fontId="11" fillId="0" borderId="2" xfId="0" applyFont="1" applyBorder="1">
      <alignment vertical="center"/>
    </xf>
    <xf numFmtId="0" fontId="11" fillId="0" borderId="2" xfId="0" applyFont="1" applyBorder="1" applyAlignment="1">
      <alignment vertical="center" shrinkToFit="1"/>
    </xf>
    <xf numFmtId="38" fontId="11" fillId="0" borderId="0" xfId="1" applyFont="1" applyBorder="1" applyAlignment="1" applyProtection="1">
      <alignment vertical="center"/>
      <protection hidden="1"/>
    </xf>
    <xf numFmtId="0" fontId="11" fillId="0" borderId="0" xfId="0" applyFont="1" applyAlignment="1">
      <alignment horizontal="right" vertical="center"/>
    </xf>
    <xf numFmtId="38" fontId="74" fillId="0" borderId="2" xfId="1" applyFont="1" applyBorder="1" applyAlignment="1" applyProtection="1">
      <alignment vertical="center" shrinkToFit="1"/>
    </xf>
    <xf numFmtId="0" fontId="11" fillId="0" borderId="0" xfId="0" applyFont="1">
      <alignment vertical="center"/>
    </xf>
    <xf numFmtId="38" fontId="11" fillId="0" borderId="2" xfId="1" applyFont="1" applyBorder="1" applyAlignment="1" applyProtection="1">
      <alignment vertical="center"/>
    </xf>
    <xf numFmtId="0" fontId="11" fillId="0" borderId="2" xfId="0" applyFont="1" applyBorder="1" applyAlignment="1">
      <alignment horizontal="right" vertical="center"/>
    </xf>
    <xf numFmtId="0" fontId="8" fillId="0" borderId="2" xfId="0" applyFont="1" applyBorder="1" applyAlignment="1">
      <alignment vertical="center" shrinkToFit="1"/>
    </xf>
    <xf numFmtId="38" fontId="8" fillId="0" borderId="2" xfId="1" applyFont="1" applyBorder="1" applyAlignment="1" applyProtection="1">
      <alignment vertical="center" shrinkToFit="1"/>
    </xf>
    <xf numFmtId="38" fontId="11" fillId="0" borderId="0" xfId="1" applyFont="1" applyBorder="1" applyAlignment="1" applyProtection="1">
      <alignment vertical="center"/>
    </xf>
    <xf numFmtId="177" fontId="7" fillId="9" borderId="54" xfId="1" applyNumberFormat="1" applyFont="1" applyFill="1" applyBorder="1" applyAlignment="1" applyProtection="1">
      <alignment vertical="center" shrinkToFit="1"/>
    </xf>
    <xf numFmtId="178" fontId="7" fillId="9" borderId="40" xfId="1" applyNumberFormat="1" applyFont="1" applyFill="1" applyBorder="1" applyAlignment="1" applyProtection="1">
      <alignment vertical="center" shrinkToFit="1"/>
    </xf>
    <xf numFmtId="0" fontId="7" fillId="10" borderId="70" xfId="1" applyNumberFormat="1" applyFont="1" applyFill="1" applyBorder="1" applyAlignment="1" applyProtection="1">
      <alignment horizontal="center" vertical="center" shrinkToFit="1"/>
    </xf>
    <xf numFmtId="178" fontId="7" fillId="9" borderId="75" xfId="1" applyNumberFormat="1" applyFont="1" applyFill="1" applyBorder="1" applyAlignment="1" applyProtection="1">
      <alignment vertical="center" shrinkToFit="1"/>
    </xf>
    <xf numFmtId="0" fontId="8" fillId="0" borderId="2" xfId="0" applyFont="1" applyBorder="1" applyAlignment="1" applyProtection="1">
      <alignment vertical="center" shrinkToFit="1"/>
      <protection hidden="1"/>
    </xf>
    <xf numFmtId="38" fontId="8" fillId="0" borderId="2" xfId="1" applyFont="1" applyBorder="1" applyAlignment="1" applyProtection="1">
      <alignment vertical="center" shrinkToFit="1"/>
      <protection hidden="1"/>
    </xf>
    <xf numFmtId="0" fontId="7" fillId="10" borderId="95" xfId="1" applyNumberFormat="1" applyFont="1" applyFill="1" applyBorder="1" applyAlignment="1" applyProtection="1">
      <alignment horizontal="center" vertical="center" shrinkToFit="1"/>
    </xf>
    <xf numFmtId="177" fontId="7" fillId="9" borderId="93" xfId="1" applyNumberFormat="1" applyFont="1" applyFill="1" applyBorder="1" applyAlignment="1" applyProtection="1">
      <alignment vertical="center" shrinkToFit="1"/>
    </xf>
    <xf numFmtId="0" fontId="7" fillId="10" borderId="96" xfId="1" applyNumberFormat="1" applyFont="1" applyFill="1" applyBorder="1" applyAlignment="1" applyProtection="1">
      <alignment horizontal="center" vertical="center" shrinkToFit="1"/>
    </xf>
    <xf numFmtId="177" fontId="7" fillId="9" borderId="36" xfId="1" applyNumberFormat="1" applyFont="1" applyFill="1" applyBorder="1" applyAlignment="1" applyProtection="1">
      <alignment vertical="center" shrinkToFit="1"/>
    </xf>
    <xf numFmtId="177" fontId="7" fillId="9" borderId="97" xfId="1" applyNumberFormat="1" applyFont="1" applyFill="1" applyBorder="1" applyAlignment="1" applyProtection="1">
      <alignment vertical="center" shrinkToFit="1"/>
    </xf>
    <xf numFmtId="177" fontId="7" fillId="9" borderId="94" xfId="1" applyNumberFormat="1" applyFont="1" applyFill="1" applyBorder="1" applyAlignment="1" applyProtection="1">
      <alignment vertical="center" shrinkToFit="1"/>
    </xf>
    <xf numFmtId="0" fontId="7" fillId="0" borderId="8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32" xfId="0" applyFont="1" applyBorder="1" applyAlignment="1">
      <alignment horizontal="center" vertical="center" shrinkToFit="1"/>
    </xf>
    <xf numFmtId="0" fontId="8" fillId="0" borderId="0" xfId="0" applyFont="1" applyAlignment="1">
      <alignment horizontal="center" vertical="center" shrinkToFit="1"/>
    </xf>
    <xf numFmtId="177" fontId="7" fillId="4" borderId="36" xfId="1" applyNumberFormat="1" applyFont="1" applyFill="1" applyBorder="1" applyAlignment="1" applyProtection="1">
      <alignment vertical="center" shrinkToFit="1"/>
    </xf>
    <xf numFmtId="177" fontId="7" fillId="4" borderId="40" xfId="1" applyNumberFormat="1" applyFont="1" applyFill="1" applyBorder="1" applyAlignment="1" applyProtection="1">
      <alignment vertical="center" shrinkToFit="1"/>
    </xf>
    <xf numFmtId="177" fontId="7" fillId="4" borderId="74" xfId="1" applyNumberFormat="1" applyFont="1" applyFill="1" applyBorder="1" applyAlignment="1" applyProtection="1">
      <alignment vertical="center" shrinkToFit="1"/>
    </xf>
    <xf numFmtId="0" fontId="38" fillId="0" borderId="0" xfId="0" applyFont="1">
      <alignment vertical="center"/>
    </xf>
    <xf numFmtId="0" fontId="7" fillId="0" borderId="0" xfId="0" applyFont="1" applyAlignment="1">
      <alignment horizontal="left" vertical="center" wrapText="1" indent="2" shrinkToFit="1"/>
    </xf>
    <xf numFmtId="185" fontId="7" fillId="10" borderId="95" xfId="1" applyNumberFormat="1" applyFont="1" applyFill="1" applyBorder="1" applyAlignment="1" applyProtection="1">
      <alignment horizontal="center" vertical="center" shrinkToFit="1"/>
    </xf>
    <xf numFmtId="0" fontId="8" fillId="0" borderId="2" xfId="0" applyFont="1" applyBorder="1">
      <alignment vertical="center"/>
    </xf>
    <xf numFmtId="185" fontId="7" fillId="10" borderId="98" xfId="1" applyNumberFormat="1" applyFont="1" applyFill="1" applyBorder="1" applyAlignment="1" applyProtection="1">
      <alignment horizontal="center" vertical="center" shrinkToFit="1"/>
    </xf>
    <xf numFmtId="38" fontId="8" fillId="0" borderId="2" xfId="1" applyFont="1" applyBorder="1" applyAlignment="1" applyProtection="1">
      <alignment vertical="center"/>
    </xf>
    <xf numFmtId="0" fontId="8" fillId="8" borderId="0" xfId="0" applyFont="1" applyFill="1" applyAlignment="1">
      <alignment vertical="center" shrinkToFit="1"/>
    </xf>
    <xf numFmtId="38" fontId="11" fillId="0" borderId="2" xfId="1" applyFont="1" applyBorder="1" applyAlignment="1" applyProtection="1">
      <alignment vertical="center" shrinkToFit="1"/>
    </xf>
    <xf numFmtId="20" fontId="11" fillId="0" borderId="0" xfId="1" applyNumberFormat="1" applyFont="1" applyBorder="1" applyAlignment="1" applyProtection="1">
      <alignment vertical="center" shrinkToFit="1"/>
    </xf>
    <xf numFmtId="185" fontId="7" fillId="10" borderId="107" xfId="1" applyNumberFormat="1" applyFont="1" applyFill="1" applyBorder="1" applyAlignment="1" applyProtection="1">
      <alignment horizontal="center" vertical="center" shrinkToFit="1"/>
    </xf>
    <xf numFmtId="0" fontId="7" fillId="0" borderId="107" xfId="1" applyNumberFormat="1" applyFont="1" applyFill="1" applyBorder="1" applyAlignment="1" applyProtection="1">
      <alignment horizontal="center" vertical="center" shrinkToFit="1"/>
    </xf>
    <xf numFmtId="177" fontId="7" fillId="9" borderId="102" xfId="1" applyNumberFormat="1" applyFont="1" applyFill="1" applyBorder="1" applyAlignment="1" applyProtection="1">
      <alignment vertical="center" shrinkToFit="1"/>
    </xf>
    <xf numFmtId="38" fontId="11" fillId="0" borderId="0" xfId="1" applyFont="1" applyBorder="1" applyAlignment="1" applyProtection="1">
      <alignment vertical="center" shrinkToFit="1"/>
    </xf>
    <xf numFmtId="0" fontId="7" fillId="10" borderId="70" xfId="1" applyNumberFormat="1" applyFont="1" applyFill="1" applyBorder="1" applyAlignment="1" applyProtection="1">
      <alignment horizontal="center" vertical="center" shrinkToFit="1"/>
      <protection locked="0"/>
    </xf>
    <xf numFmtId="0" fontId="12" fillId="0" borderId="0" xfId="0" applyFont="1" applyAlignment="1" applyProtection="1">
      <alignment horizontal="left" vertical="top" wrapText="1"/>
      <protection locked="0"/>
    </xf>
    <xf numFmtId="181" fontId="28" fillId="0" borderId="2" xfId="1" applyNumberFormat="1" applyFont="1" applyFill="1" applyBorder="1" applyAlignment="1" applyProtection="1">
      <alignment vertical="center" shrinkToFit="1"/>
      <protection locked="0"/>
    </xf>
    <xf numFmtId="181" fontId="28" fillId="0" borderId="40" xfId="1" applyNumberFormat="1" applyFont="1" applyFill="1" applyBorder="1" applyAlignment="1" applyProtection="1">
      <alignment vertical="center" shrinkToFit="1"/>
      <protection locked="0"/>
    </xf>
    <xf numFmtId="181" fontId="28" fillId="4" borderId="38" xfId="1" applyNumberFormat="1" applyFont="1" applyFill="1" applyBorder="1" applyAlignment="1" applyProtection="1">
      <alignment vertical="center" shrinkToFit="1"/>
      <protection hidden="1"/>
    </xf>
    <xf numFmtId="181" fontId="47" fillId="4" borderId="2" xfId="4" applyNumberFormat="1" applyFont="1" applyFill="1" applyBorder="1" applyProtection="1">
      <alignment vertical="center"/>
    </xf>
    <xf numFmtId="181" fontId="47" fillId="4" borderId="2" xfId="4" applyNumberFormat="1" applyFont="1" applyFill="1" applyBorder="1">
      <alignment vertical="center"/>
    </xf>
    <xf numFmtId="181" fontId="47" fillId="4" borderId="40" xfId="4" applyNumberFormat="1" applyFont="1" applyFill="1" applyBorder="1">
      <alignment vertical="center"/>
    </xf>
    <xf numFmtId="181" fontId="10" fillId="0" borderId="26" xfId="3" applyNumberFormat="1" applyBorder="1" applyAlignment="1" applyProtection="1">
      <alignment horizontal="center" vertical="center"/>
      <protection locked="0"/>
    </xf>
    <xf numFmtId="0" fontId="0" fillId="0" borderId="87" xfId="3" applyFont="1" applyBorder="1">
      <alignment vertical="center"/>
    </xf>
    <xf numFmtId="0" fontId="47" fillId="4" borderId="18" xfId="3" applyFont="1" applyFill="1" applyBorder="1" applyAlignment="1">
      <alignment horizontal="right" vertical="center"/>
    </xf>
    <xf numFmtId="0" fontId="11" fillId="0" borderId="0" xfId="0" applyFont="1" applyAlignment="1" applyProtection="1">
      <alignment vertical="center" shrinkToFit="1"/>
      <protection locked="0" hidden="1"/>
    </xf>
    <xf numFmtId="2" fontId="10" fillId="0" borderId="41" xfId="3" applyNumberFormat="1" applyBorder="1" applyProtection="1">
      <alignment vertical="center"/>
      <protection locked="0"/>
    </xf>
    <xf numFmtId="0" fontId="11" fillId="0" borderId="1" xfId="0" applyFont="1" applyBorder="1" applyAlignment="1" applyProtection="1">
      <alignment vertical="center" shrinkToFit="1"/>
      <protection locked="0" hidden="1"/>
    </xf>
    <xf numFmtId="0" fontId="8" fillId="0" borderId="53" xfId="0" applyFont="1" applyBorder="1" applyAlignment="1" applyProtection="1">
      <alignment horizontal="left" vertical="center" shrinkToFit="1"/>
      <protection locked="0"/>
    </xf>
    <xf numFmtId="0" fontId="8" fillId="0" borderId="124" xfId="0" applyFont="1" applyBorder="1" applyAlignment="1" applyProtection="1">
      <alignment horizontal="left" vertical="center" shrinkToFit="1"/>
      <protection locked="0"/>
    </xf>
    <xf numFmtId="0" fontId="8" fillId="0" borderId="62" xfId="0" applyFont="1" applyBorder="1" applyAlignment="1" applyProtection="1">
      <alignment horizontal="left" vertical="center" shrinkToFit="1"/>
      <protection locked="0"/>
    </xf>
    <xf numFmtId="0" fontId="8" fillId="0" borderId="106"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wrapText="1"/>
      <protection hidden="1"/>
    </xf>
    <xf numFmtId="0" fontId="8" fillId="0" borderId="59" xfId="0" applyFont="1" applyBorder="1" applyAlignment="1" applyProtection="1">
      <alignment horizontal="left" vertical="center" shrinkToFit="1"/>
      <protection locked="0"/>
    </xf>
    <xf numFmtId="0" fontId="8" fillId="0" borderId="123" xfId="0" applyFont="1" applyBorder="1" applyAlignment="1" applyProtection="1">
      <alignment horizontal="left" vertical="center" shrinkToFit="1"/>
      <protection locked="0"/>
    </xf>
    <xf numFmtId="0" fontId="8" fillId="0" borderId="4"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10" xfId="0" applyFont="1" applyBorder="1" applyAlignment="1" applyProtection="1">
      <alignment vertical="center" wrapText="1"/>
      <protection hidden="1"/>
    </xf>
    <xf numFmtId="0" fontId="8" fillId="0" borderId="5"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178" fontId="53" fillId="5" borderId="66" xfId="1" applyNumberFormat="1" applyFont="1" applyFill="1" applyBorder="1" applyAlignment="1" applyProtection="1">
      <alignment horizontal="right" vertical="center" indent="1" shrinkToFit="1"/>
      <protection hidden="1"/>
    </xf>
    <xf numFmtId="0" fontId="8" fillId="0" borderId="89" xfId="0" applyFont="1" applyBorder="1" applyAlignment="1" applyProtection="1">
      <alignment horizontal="left" vertical="center" wrapText="1"/>
      <protection hidden="1"/>
    </xf>
    <xf numFmtId="0" fontId="8" fillId="0" borderId="90" xfId="0" applyFont="1" applyBorder="1" applyAlignment="1" applyProtection="1">
      <alignment horizontal="left" vertical="center" wrapText="1"/>
      <protection hidden="1"/>
    </xf>
    <xf numFmtId="38" fontId="8" fillId="0" borderId="125" xfId="1" applyFont="1" applyFill="1" applyBorder="1" applyAlignment="1" applyProtection="1">
      <alignment horizontal="left" vertical="center" indent="1" shrinkToFit="1"/>
      <protection locked="0"/>
    </xf>
    <xf numFmtId="38" fontId="8" fillId="0" borderId="22" xfId="1" applyFont="1" applyFill="1" applyBorder="1" applyAlignment="1" applyProtection="1">
      <alignment horizontal="left" vertical="center" indent="1" shrinkToFit="1"/>
      <protection locked="0"/>
    </xf>
    <xf numFmtId="38" fontId="8" fillId="0" borderId="114" xfId="1" applyFont="1" applyFill="1" applyBorder="1" applyAlignment="1" applyProtection="1">
      <alignment horizontal="left" vertical="center" indent="1" shrinkToFit="1"/>
      <protection locked="0"/>
    </xf>
    <xf numFmtId="0" fontId="8" fillId="0" borderId="116" xfId="0" applyFont="1" applyBorder="1" applyAlignment="1" applyProtection="1">
      <alignment horizontal="left" vertical="center" wrapText="1"/>
      <protection hidden="1"/>
    </xf>
    <xf numFmtId="0" fontId="8" fillId="0" borderId="118" xfId="0" applyFont="1" applyBorder="1" applyAlignment="1" applyProtection="1">
      <alignment horizontal="left" vertical="center" wrapText="1"/>
      <protection hidden="1"/>
    </xf>
    <xf numFmtId="0" fontId="8" fillId="0" borderId="118" xfId="0" applyFont="1" applyBorder="1" applyAlignment="1" applyProtection="1">
      <alignment horizontal="left" vertical="center"/>
      <protection hidden="1"/>
    </xf>
    <xf numFmtId="0" fontId="8" fillId="0" borderId="121" xfId="0" applyFont="1" applyBorder="1" applyAlignment="1" applyProtection="1">
      <alignment horizontal="left" vertical="center"/>
      <protection hidden="1"/>
    </xf>
    <xf numFmtId="38" fontId="8" fillId="0" borderId="111" xfId="1" applyFont="1" applyFill="1" applyBorder="1" applyAlignment="1" applyProtection="1">
      <alignment horizontal="left" vertical="center" indent="1" shrinkToFit="1"/>
      <protection locked="0"/>
    </xf>
    <xf numFmtId="38" fontId="8" fillId="0" borderId="112" xfId="1" applyFont="1" applyFill="1" applyBorder="1" applyAlignment="1" applyProtection="1">
      <alignment horizontal="left" vertical="center" indent="1" shrinkToFit="1"/>
      <protection locked="0"/>
    </xf>
    <xf numFmtId="0" fontId="8" fillId="0" borderId="67" xfId="0" applyFont="1" applyBorder="1" applyAlignment="1" applyProtection="1">
      <alignment horizontal="left" vertical="center" wrapText="1"/>
      <protection hidden="1"/>
    </xf>
    <xf numFmtId="0" fontId="8" fillId="0" borderId="68" xfId="0" applyFont="1" applyBorder="1" applyAlignment="1" applyProtection="1">
      <alignment horizontal="left" vertical="center" wrapText="1"/>
      <protection hidden="1"/>
    </xf>
    <xf numFmtId="38" fontId="8" fillId="0" borderId="63" xfId="1" applyFont="1" applyFill="1" applyBorder="1" applyAlignment="1" applyProtection="1">
      <alignment horizontal="left" vertical="center" wrapText="1"/>
      <protection hidden="1"/>
    </xf>
    <xf numFmtId="38" fontId="8" fillId="0" borderId="64" xfId="1" applyFont="1" applyFill="1" applyBorder="1" applyAlignment="1" applyProtection="1">
      <alignment horizontal="left" vertical="center" wrapText="1"/>
      <protection hidden="1"/>
    </xf>
    <xf numFmtId="178" fontId="53" fillId="5" borderId="64" xfId="1" applyNumberFormat="1" applyFont="1" applyFill="1" applyBorder="1" applyAlignment="1" applyProtection="1">
      <alignment horizontal="right" vertical="center" indent="1" shrinkToFit="1"/>
      <protection hidden="1"/>
    </xf>
    <xf numFmtId="0" fontId="8" fillId="0" borderId="65" xfId="0" applyFont="1" applyBorder="1" applyAlignment="1" applyProtection="1">
      <alignment horizontal="left" vertical="center" wrapText="1"/>
      <protection hidden="1"/>
    </xf>
    <xf numFmtId="0" fontId="8" fillId="0" borderId="66" xfId="0" applyFont="1" applyBorder="1" applyAlignment="1" applyProtection="1">
      <alignment horizontal="left" vertical="center" wrapText="1"/>
      <protection hidden="1"/>
    </xf>
    <xf numFmtId="0" fontId="12" fillId="0" borderId="5" xfId="0" applyFont="1" applyBorder="1" applyAlignment="1" applyProtection="1">
      <alignment horizontal="center" vertical="center"/>
      <protection locked="0"/>
    </xf>
    <xf numFmtId="0" fontId="11" fillId="0" borderId="0" xfId="0" applyFont="1" applyAlignment="1" applyProtection="1">
      <alignment horizontal="left" vertical="center" wrapText="1"/>
      <protection hidden="1"/>
    </xf>
    <xf numFmtId="0" fontId="11"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hidden="1"/>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11" fillId="0" borderId="0" xfId="0" applyFont="1" applyAlignment="1" applyProtection="1">
      <alignment horizontal="center" vertical="center"/>
      <protection hidden="1"/>
    </xf>
    <xf numFmtId="0" fontId="58" fillId="0" borderId="99" xfId="0" applyFont="1" applyBorder="1" applyAlignment="1">
      <alignment horizontal="center" vertical="center" wrapText="1" shrinkToFit="1"/>
    </xf>
    <xf numFmtId="0" fontId="58" fillId="0" borderId="0" xfId="0" applyFont="1" applyAlignment="1" applyProtection="1">
      <alignment horizontal="center" vertical="center" wrapText="1" shrinkToFit="1"/>
      <protection hidden="1"/>
    </xf>
    <xf numFmtId="0" fontId="58" fillId="0" borderId="0" xfId="0" applyFont="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7" fillId="0" borderId="87" xfId="0" applyFont="1" applyBorder="1" applyAlignment="1">
      <alignment horizontal="left" vertical="center" indent="2" shrinkToFit="1"/>
    </xf>
    <xf numFmtId="0" fontId="7" fillId="0" borderId="76" xfId="0" applyFont="1" applyBorder="1" applyAlignment="1">
      <alignment horizontal="left" vertical="center" indent="2" shrinkToFit="1"/>
    </xf>
    <xf numFmtId="0" fontId="7" fillId="10" borderId="79" xfId="1" applyNumberFormat="1" applyFont="1" applyFill="1" applyBorder="1" applyAlignment="1" applyProtection="1">
      <alignment horizontal="center" vertical="center" wrapText="1" shrinkToFit="1"/>
      <protection locked="0"/>
    </xf>
    <xf numFmtId="0" fontId="7" fillId="10" borderId="76" xfId="1" applyNumberFormat="1" applyFont="1" applyFill="1" applyBorder="1" applyAlignment="1" applyProtection="1">
      <alignment horizontal="center" vertical="center" wrapText="1" shrinkToFit="1"/>
      <protection locked="0"/>
    </xf>
    <xf numFmtId="0" fontId="7" fillId="0" borderId="39" xfId="0" applyFont="1" applyBorder="1" applyAlignment="1">
      <alignment horizontal="left" vertical="center" indent="2" shrinkToFit="1"/>
    </xf>
    <xf numFmtId="0" fontId="7" fillId="0" borderId="1" xfId="0" applyFont="1" applyBorder="1" applyAlignment="1">
      <alignment horizontal="left" vertical="center" indent="2" shrinkToFit="1"/>
    </xf>
    <xf numFmtId="177" fontId="59" fillId="9" borderId="18" xfId="1" applyNumberFormat="1" applyFont="1" applyFill="1" applyBorder="1" applyAlignment="1" applyProtection="1">
      <alignment horizontal="center" vertical="center" shrinkToFit="1"/>
    </xf>
    <xf numFmtId="177" fontId="59" fillId="9" borderId="11" xfId="1" applyNumberFormat="1" applyFont="1" applyFill="1" applyBorder="1" applyAlignment="1" applyProtection="1">
      <alignment horizontal="center" vertical="center" shrinkToFit="1"/>
    </xf>
    <xf numFmtId="177" fontId="59" fillId="9" borderId="1" xfId="1" applyNumberFormat="1" applyFont="1" applyFill="1" applyBorder="1" applyAlignment="1" applyProtection="1">
      <alignment horizontal="center" vertical="center" shrinkToFit="1"/>
    </xf>
    <xf numFmtId="0" fontId="62" fillId="0" borderId="91" xfId="0" applyFont="1" applyBorder="1" applyAlignment="1" applyProtection="1">
      <alignment vertical="center" wrapText="1" shrinkToFit="1"/>
      <protection hidden="1"/>
    </xf>
    <xf numFmtId="0" fontId="7" fillId="0" borderId="88" xfId="0" applyFont="1" applyBorder="1" applyAlignment="1">
      <alignment horizontal="left" vertical="center" indent="2" shrinkToFit="1"/>
    </xf>
    <xf numFmtId="0" fontId="7" fillId="0" borderId="71" xfId="0" applyFont="1" applyBorder="1" applyAlignment="1">
      <alignment horizontal="left" vertical="center" indent="2" shrinkToFit="1"/>
    </xf>
    <xf numFmtId="0" fontId="7" fillId="10" borderId="28" xfId="1" applyNumberFormat="1" applyFont="1" applyFill="1" applyBorder="1" applyAlignment="1" applyProtection="1">
      <alignment horizontal="center" vertical="center" shrinkToFit="1"/>
      <protection locked="0"/>
    </xf>
    <xf numFmtId="0" fontId="7" fillId="10" borderId="71" xfId="1" applyNumberFormat="1" applyFont="1" applyFill="1" applyBorder="1" applyAlignment="1" applyProtection="1">
      <alignment horizontal="center" vertical="center" shrinkToFit="1"/>
      <protection locked="0"/>
    </xf>
    <xf numFmtId="0" fontId="7" fillId="0" borderId="86" xfId="0" applyFont="1" applyBorder="1" applyAlignment="1">
      <alignment horizontal="left" vertical="center" wrapText="1" indent="2" shrinkToFit="1"/>
    </xf>
    <xf numFmtId="0" fontId="7" fillId="0" borderId="80" xfId="0" applyFont="1" applyBorder="1" applyAlignment="1">
      <alignment horizontal="left" vertical="center" wrapText="1" indent="2" shrinkToFit="1"/>
    </xf>
    <xf numFmtId="185" fontId="59" fillId="9" borderId="72" xfId="1" applyNumberFormat="1" applyFont="1" applyFill="1" applyBorder="1" applyAlignment="1" applyProtection="1">
      <alignment horizontal="center" vertical="center" shrinkToFit="1"/>
    </xf>
    <xf numFmtId="185" fontId="59" fillId="9" borderId="73" xfId="1" applyNumberFormat="1" applyFont="1" applyFill="1" applyBorder="1" applyAlignment="1" applyProtection="1">
      <alignment horizontal="center" vertical="center" shrinkToFit="1"/>
    </xf>
    <xf numFmtId="185" fontId="59" fillId="9" borderId="78" xfId="1" applyNumberFormat="1" applyFont="1" applyFill="1" applyBorder="1" applyAlignment="1" applyProtection="1">
      <alignment horizontal="center" vertical="center" shrinkToFit="1"/>
    </xf>
    <xf numFmtId="0" fontId="7" fillId="0" borderId="81" xfId="0" applyFont="1" applyBorder="1" applyAlignment="1" applyProtection="1">
      <alignment horizontal="left" vertical="center" wrapText="1" indent="2" shrinkToFit="1"/>
      <protection hidden="1"/>
    </xf>
    <xf numFmtId="0" fontId="7" fillId="0" borderId="85" xfId="0" applyFont="1" applyBorder="1" applyAlignment="1" applyProtection="1">
      <alignment horizontal="left" vertical="center" wrapText="1" indent="2" shrinkToFit="1"/>
      <protection hidden="1"/>
    </xf>
    <xf numFmtId="0" fontId="7" fillId="0" borderId="35" xfId="0" applyFont="1" applyBorder="1" applyAlignment="1" applyProtection="1">
      <alignment horizontal="left" vertical="center" wrapText="1" indent="2" shrinkToFit="1"/>
      <protection hidden="1"/>
    </xf>
    <xf numFmtId="0" fontId="7" fillId="0" borderId="7" xfId="0" applyFont="1" applyBorder="1" applyAlignment="1" applyProtection="1">
      <alignment horizontal="left" vertical="center" wrapText="1" indent="2" shrinkToFit="1"/>
      <protection hidden="1"/>
    </xf>
    <xf numFmtId="0" fontId="7" fillId="0" borderId="39" xfId="0" applyFont="1" applyBorder="1" applyAlignment="1" applyProtection="1">
      <alignment horizontal="left" vertical="center" indent="2" shrinkToFit="1"/>
      <protection hidden="1"/>
    </xf>
    <xf numFmtId="0" fontId="7" fillId="0" borderId="1" xfId="0" applyFont="1" applyBorder="1" applyAlignment="1" applyProtection="1">
      <alignment horizontal="left" vertical="center" indent="2" shrinkToFit="1"/>
      <protection hidden="1"/>
    </xf>
    <xf numFmtId="0" fontId="7" fillId="0" borderId="88" xfId="0" applyFont="1" applyBorder="1" applyAlignment="1" applyProtection="1">
      <alignment horizontal="left" vertical="center" indent="2" shrinkToFit="1"/>
      <protection hidden="1"/>
    </xf>
    <xf numFmtId="0" fontId="7" fillId="0" borderId="71" xfId="0" applyFont="1" applyBorder="1" applyAlignment="1" applyProtection="1">
      <alignment horizontal="left" vertical="center" indent="2" shrinkToFit="1"/>
      <protection hidden="1"/>
    </xf>
    <xf numFmtId="0" fontId="7" fillId="0" borderId="86" xfId="0" applyFont="1" applyBorder="1" applyAlignment="1" applyProtection="1">
      <alignment horizontal="left" vertical="center" wrapText="1" indent="2" shrinkToFit="1"/>
      <protection hidden="1"/>
    </xf>
    <xf numFmtId="0" fontId="7" fillId="0" borderId="80" xfId="0" applyFont="1" applyBorder="1" applyAlignment="1" applyProtection="1">
      <alignment horizontal="left" vertical="center" wrapText="1" indent="2" shrinkToFit="1"/>
      <protection hidden="1"/>
    </xf>
    <xf numFmtId="0" fontId="58" fillId="0" borderId="0" xfId="0" applyFont="1" applyAlignment="1">
      <alignment horizontal="center" vertical="center" wrapText="1" shrinkToFit="1"/>
    </xf>
    <xf numFmtId="0" fontId="58" fillId="0" borderId="0" xfId="0" applyFont="1" applyAlignment="1">
      <alignment horizontal="center" vertical="center" shrinkToFit="1"/>
    </xf>
    <xf numFmtId="0" fontId="7" fillId="0" borderId="81" xfId="0" applyFont="1" applyBorder="1" applyAlignment="1">
      <alignment horizontal="left" vertical="center" wrapText="1" indent="2" shrinkToFit="1"/>
    </xf>
    <xf numFmtId="0" fontId="7" fillId="0" borderId="85" xfId="0" applyFont="1" applyBorder="1" applyAlignment="1">
      <alignment horizontal="left" vertical="center" wrapText="1" indent="2" shrinkToFit="1"/>
    </xf>
    <xf numFmtId="0" fontId="62" fillId="0" borderId="91" xfId="0" applyFont="1" applyBorder="1" applyAlignment="1">
      <alignment vertical="center" wrapText="1" shrinkToFit="1"/>
    </xf>
    <xf numFmtId="0" fontId="7" fillId="0" borderId="35" xfId="0" applyFont="1" applyBorder="1" applyAlignment="1">
      <alignment horizontal="left" vertical="center" wrapText="1" indent="2" shrinkToFit="1"/>
    </xf>
    <xf numFmtId="0" fontId="7" fillId="0" borderId="7" xfId="0" applyFont="1" applyBorder="1" applyAlignment="1">
      <alignment horizontal="left" vertical="center" wrapText="1" indent="2" shrinkToFit="1"/>
    </xf>
    <xf numFmtId="0" fontId="7" fillId="0" borderId="103" xfId="0" applyFont="1" applyBorder="1" applyAlignment="1">
      <alignment horizontal="left" vertical="center" wrapText="1" indent="2" shrinkToFit="1"/>
    </xf>
    <xf numFmtId="0" fontId="7" fillId="0" borderId="104" xfId="0" applyFont="1" applyBorder="1" applyAlignment="1">
      <alignment horizontal="left" vertical="center" wrapText="1" indent="2" shrinkToFit="1"/>
    </xf>
    <xf numFmtId="0" fontId="7" fillId="0" borderId="105" xfId="0" applyFont="1" applyBorder="1" applyAlignment="1">
      <alignment horizontal="left" vertical="center" indent="2" shrinkToFit="1"/>
    </xf>
    <xf numFmtId="0" fontId="7" fillId="0" borderId="106" xfId="0" applyFont="1" applyBorder="1" applyAlignment="1">
      <alignment horizontal="left" vertical="center" indent="2" shrinkToFit="1"/>
    </xf>
    <xf numFmtId="177" fontId="7" fillId="9" borderId="61" xfId="1" applyNumberFormat="1" applyFont="1" applyFill="1" applyBorder="1" applyAlignment="1" applyProtection="1">
      <alignment vertical="center" shrinkToFit="1"/>
    </xf>
    <xf numFmtId="177" fontId="7" fillId="9" borderId="62" xfId="1" applyNumberFormat="1" applyFont="1" applyFill="1" applyBorder="1" applyAlignment="1" applyProtection="1">
      <alignment vertical="center" shrinkToFit="1"/>
    </xf>
    <xf numFmtId="177" fontId="7" fillId="9" borderId="106" xfId="1" applyNumberFormat="1" applyFont="1" applyFill="1" applyBorder="1" applyAlignment="1" applyProtection="1">
      <alignment vertical="center" shrinkToFit="1"/>
    </xf>
    <xf numFmtId="177" fontId="59" fillId="9" borderId="4" xfId="1" applyNumberFormat="1" applyFont="1" applyFill="1" applyBorder="1" applyAlignment="1" applyProtection="1">
      <alignment vertical="center" shrinkToFit="1"/>
    </xf>
    <xf numFmtId="177" fontId="59" fillId="9" borderId="6" xfId="1" applyNumberFormat="1" applyFont="1" applyFill="1" applyBorder="1" applyAlignment="1" applyProtection="1">
      <alignment vertical="center" shrinkToFit="1"/>
    </xf>
    <xf numFmtId="177" fontId="59" fillId="9" borderId="7" xfId="1" applyNumberFormat="1" applyFont="1" applyFill="1" applyBorder="1" applyAlignment="1" applyProtection="1">
      <alignment vertical="center" shrinkToFit="1"/>
    </xf>
    <xf numFmtId="177" fontId="59" fillId="9" borderId="18" xfId="1" applyNumberFormat="1" applyFont="1" applyFill="1" applyBorder="1" applyAlignment="1" applyProtection="1">
      <alignment vertical="center" shrinkToFit="1"/>
    </xf>
    <xf numFmtId="177" fontId="59" fillId="9" borderId="11" xfId="1" applyNumberFormat="1" applyFont="1" applyFill="1" applyBorder="1" applyAlignment="1" applyProtection="1">
      <alignment vertical="center" shrinkToFit="1"/>
    </xf>
    <xf numFmtId="177" fontId="59" fillId="9" borderId="1" xfId="1" applyNumberFormat="1" applyFont="1" applyFill="1" applyBorder="1" applyAlignment="1" applyProtection="1">
      <alignment vertical="center" shrinkToFit="1"/>
    </xf>
    <xf numFmtId="177" fontId="7" fillId="9" borderId="18" xfId="1" applyNumberFormat="1" applyFont="1" applyFill="1" applyBorder="1" applyAlignment="1" applyProtection="1">
      <alignment vertical="center" shrinkToFit="1"/>
    </xf>
    <xf numFmtId="177" fontId="7" fillId="9" borderId="11" xfId="1" applyNumberFormat="1" applyFont="1" applyFill="1" applyBorder="1" applyAlignment="1" applyProtection="1">
      <alignment vertical="center" shrinkToFit="1"/>
    </xf>
    <xf numFmtId="177" fontId="7" fillId="9" borderId="1" xfId="1" applyNumberFormat="1" applyFont="1" applyFill="1" applyBorder="1" applyAlignment="1" applyProtection="1">
      <alignment vertical="center" shrinkToFit="1"/>
    </xf>
    <xf numFmtId="0" fontId="58" fillId="0" borderId="99" xfId="0" applyFont="1" applyBorder="1" applyAlignment="1" applyProtection="1">
      <alignment horizontal="center" vertical="center" wrapText="1" shrinkToFit="1"/>
      <protection hidden="1"/>
    </xf>
    <xf numFmtId="0" fontId="7" fillId="9" borderId="79" xfId="1" applyNumberFormat="1" applyFont="1" applyFill="1" applyBorder="1" applyAlignment="1" applyProtection="1">
      <alignment horizontal="center" vertical="center" shrinkToFit="1"/>
      <protection locked="0"/>
    </xf>
    <xf numFmtId="0" fontId="7" fillId="9" borderId="76" xfId="1" applyNumberFormat="1" applyFont="1" applyFill="1" applyBorder="1" applyAlignment="1" applyProtection="1">
      <alignment horizontal="center" vertical="center" shrinkToFit="1"/>
      <protection locked="0"/>
    </xf>
    <xf numFmtId="0" fontId="25" fillId="0" borderId="19" xfId="0" applyFont="1" applyBorder="1" applyAlignment="1" applyProtection="1">
      <alignment horizontal="left" vertical="center" wrapText="1" indent="1"/>
      <protection locked="0"/>
    </xf>
    <xf numFmtId="0" fontId="25" fillId="0" borderId="21" xfId="0" applyFont="1" applyBorder="1" applyAlignment="1" applyProtection="1">
      <alignment horizontal="left" vertical="center" wrapText="1" indent="1"/>
      <protection locked="0"/>
    </xf>
    <xf numFmtId="0" fontId="25" fillId="0" borderId="20" xfId="0" applyFont="1" applyBorder="1" applyAlignment="1" applyProtection="1">
      <alignment horizontal="left" vertical="center" wrapText="1" indent="1"/>
      <protection locked="0"/>
    </xf>
    <xf numFmtId="0" fontId="23" fillId="0" borderId="0" xfId="0" applyFont="1" applyProtection="1">
      <alignment vertical="center"/>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left" vertical="center" wrapText="1"/>
      <protection locked="0"/>
    </xf>
    <xf numFmtId="38" fontId="12" fillId="0" borderId="18" xfId="1" applyFont="1" applyFill="1" applyBorder="1" applyAlignment="1" applyProtection="1">
      <alignment horizontal="left" vertical="center" wrapText="1" indent="1"/>
      <protection locked="0"/>
    </xf>
    <xf numFmtId="38" fontId="12" fillId="0" borderId="11" xfId="1" applyFont="1" applyFill="1" applyBorder="1" applyAlignment="1" applyProtection="1">
      <alignment horizontal="left" vertical="center" wrapText="1" indent="1"/>
      <protection locked="0"/>
    </xf>
    <xf numFmtId="38" fontId="12" fillId="0" borderId="1" xfId="1" applyFont="1" applyFill="1" applyBorder="1" applyAlignment="1" applyProtection="1">
      <alignment horizontal="left" vertical="center" wrapText="1" indent="1"/>
      <protection locked="0"/>
    </xf>
    <xf numFmtId="0" fontId="17" fillId="0" borderId="5" xfId="1" applyNumberFormat="1" applyFont="1" applyFill="1" applyBorder="1" applyAlignment="1" applyProtection="1">
      <alignment vertical="center"/>
      <protection hidden="1"/>
    </xf>
    <xf numFmtId="0" fontId="17" fillId="0" borderId="5" xfId="1" applyNumberFormat="1" applyFont="1" applyFill="1" applyBorder="1" applyAlignment="1" applyProtection="1">
      <alignment vertical="center" shrinkToFit="1"/>
      <protection hidden="1"/>
    </xf>
    <xf numFmtId="0" fontId="15" fillId="0" borderId="19" xfId="0" applyFont="1" applyBorder="1" applyAlignment="1" applyProtection="1">
      <alignment vertical="center" wrapText="1"/>
      <protection hidden="1"/>
    </xf>
    <xf numFmtId="0" fontId="15" fillId="0" borderId="20" xfId="0" applyFont="1" applyBorder="1" applyAlignment="1" applyProtection="1">
      <alignment vertical="center" wrapText="1"/>
      <protection hidden="1"/>
    </xf>
    <xf numFmtId="0" fontId="15" fillId="0" borderId="21" xfId="0" applyFont="1" applyBorder="1" applyAlignment="1" applyProtection="1">
      <alignment vertical="center" wrapText="1"/>
      <protection hidden="1"/>
    </xf>
    <xf numFmtId="0" fontId="15" fillId="0" borderId="19"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57" fillId="0" borderId="6" xfId="0" applyFont="1" applyBorder="1" applyAlignment="1" applyProtection="1">
      <alignment horizontal="center" vertical="center"/>
      <protection hidden="1"/>
    </xf>
    <xf numFmtId="38" fontId="17" fillId="0" borderId="0" xfId="1" applyFont="1" applyFill="1" applyBorder="1" applyAlignment="1" applyProtection="1">
      <alignment horizontal="left" vertical="center" wrapText="1"/>
      <protection hidden="1"/>
    </xf>
    <xf numFmtId="38" fontId="15" fillId="0" borderId="6" xfId="1" applyFont="1" applyFill="1" applyBorder="1" applyAlignment="1" applyProtection="1">
      <alignment vertical="center" wrapText="1"/>
      <protection hidden="1"/>
    </xf>
    <xf numFmtId="38" fontId="15" fillId="0" borderId="19" xfId="1" applyFont="1" applyFill="1" applyBorder="1" applyAlignment="1" applyProtection="1">
      <alignment horizontal="left" vertical="center" wrapText="1" indent="1"/>
      <protection hidden="1"/>
    </xf>
    <xf numFmtId="38" fontId="15" fillId="0" borderId="20" xfId="1" applyFont="1" applyFill="1" applyBorder="1" applyAlignment="1" applyProtection="1">
      <alignment horizontal="left" vertical="center" wrapText="1" indent="1"/>
      <protection hidden="1"/>
    </xf>
    <xf numFmtId="38" fontId="15" fillId="0" borderId="21" xfId="1" applyFont="1" applyFill="1" applyBorder="1" applyAlignment="1" applyProtection="1">
      <alignment horizontal="left" vertical="center" wrapText="1" indent="1"/>
      <protection hidden="1"/>
    </xf>
    <xf numFmtId="38" fontId="15" fillId="0" borderId="11" xfId="1" applyFont="1" applyFill="1" applyBorder="1" applyAlignment="1" applyProtection="1">
      <alignment vertical="center"/>
      <protection locked="0"/>
    </xf>
    <xf numFmtId="38" fontId="15" fillId="0" borderId="1" xfId="1" applyFont="1" applyFill="1" applyBorder="1" applyAlignment="1" applyProtection="1">
      <alignment vertical="center"/>
      <protection locked="0"/>
    </xf>
    <xf numFmtId="38" fontId="15" fillId="0" borderId="18" xfId="1" applyFont="1" applyFill="1" applyBorder="1" applyAlignment="1" applyProtection="1">
      <alignment vertical="center"/>
      <protection locked="0"/>
    </xf>
    <xf numFmtId="0" fontId="12" fillId="0" borderId="0" xfId="0" applyFont="1" applyProtection="1">
      <alignment vertical="center"/>
      <protection locked="0"/>
    </xf>
    <xf numFmtId="0" fontId="12" fillId="0" borderId="69" xfId="0" applyFont="1" applyBorder="1" applyProtection="1">
      <alignment vertical="center"/>
      <protection locked="0"/>
    </xf>
    <xf numFmtId="0" fontId="12" fillId="0" borderId="2" xfId="0" applyFont="1" applyBorder="1" applyProtection="1">
      <alignment vertical="center"/>
      <protection locked="0"/>
    </xf>
    <xf numFmtId="0" fontId="23" fillId="0" borderId="10"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12" fillId="0" borderId="20" xfId="0" applyFont="1" applyBorder="1" applyProtection="1">
      <alignment vertical="center"/>
      <protection locked="0"/>
    </xf>
    <xf numFmtId="0" fontId="14" fillId="0" borderId="49" xfId="0" applyFont="1" applyBorder="1" applyAlignment="1" applyProtection="1">
      <alignment horizontal="left" vertical="center" shrinkToFit="1"/>
      <protection locked="0"/>
    </xf>
    <xf numFmtId="0" fontId="14" fillId="0" borderId="50"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2" fillId="4" borderId="3" xfId="0" applyFont="1" applyFill="1" applyBorder="1" applyAlignment="1" applyProtection="1">
      <alignment horizontal="left" vertical="center" indent="1" shrinkToFit="1"/>
      <protection hidden="1"/>
    </xf>
    <xf numFmtId="0" fontId="12" fillId="4" borderId="0" xfId="0" applyFont="1" applyFill="1" applyAlignment="1" applyProtection="1">
      <alignment horizontal="left" vertical="center" indent="1" shrinkToFit="1"/>
      <protection hidden="1"/>
    </xf>
    <xf numFmtId="0" fontId="12" fillId="4" borderId="9" xfId="0" applyFont="1" applyFill="1" applyBorder="1" applyAlignment="1" applyProtection="1">
      <alignment horizontal="left" vertical="center" indent="1" shrinkToFit="1"/>
      <protection hidden="1"/>
    </xf>
    <xf numFmtId="0" fontId="23" fillId="0" borderId="2" xfId="0" applyFont="1" applyBorder="1" applyAlignment="1" applyProtection="1">
      <alignment vertical="center" wrapText="1"/>
      <protection locked="0"/>
    </xf>
    <xf numFmtId="0" fontId="12" fillId="0" borderId="10" xfId="0" applyFont="1" applyBorder="1" applyProtection="1">
      <alignment vertical="center"/>
      <protection locked="0"/>
    </xf>
    <xf numFmtId="0" fontId="12" fillId="0" borderId="5" xfId="0" applyFont="1" applyBorder="1" applyProtection="1">
      <alignment vertical="center"/>
      <protection locked="0"/>
    </xf>
    <xf numFmtId="0" fontId="12" fillId="0" borderId="8" xfId="0" applyFont="1" applyBorder="1" applyProtection="1">
      <alignment vertical="center"/>
      <protection locked="0"/>
    </xf>
    <xf numFmtId="0" fontId="12" fillId="0" borderId="4"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5" fillId="0" borderId="0" xfId="0" applyFont="1" applyProtection="1">
      <alignment vertical="center"/>
      <protection locked="0"/>
    </xf>
    <xf numFmtId="0" fontId="14" fillId="0" borderId="0" xfId="0" applyFont="1" applyProtection="1">
      <alignment vertical="center"/>
      <protection locked="0"/>
    </xf>
    <xf numFmtId="0" fontId="15" fillId="0" borderId="1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4" fillId="0" borderId="0" xfId="0" applyFont="1" applyAlignment="1" applyProtection="1">
      <alignment vertical="center" wrapText="1"/>
      <protection locked="0"/>
    </xf>
    <xf numFmtId="0" fontId="14" fillId="0" borderId="3"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177" fontId="23" fillId="0" borderId="10" xfId="1" applyNumberFormat="1" applyFont="1" applyFill="1" applyBorder="1" applyAlignment="1" applyProtection="1">
      <alignment horizontal="right" vertical="center"/>
      <protection locked="0"/>
    </xf>
    <xf numFmtId="177" fontId="23" fillId="0" borderId="5" xfId="1" applyNumberFormat="1" applyFont="1" applyFill="1" applyBorder="1" applyAlignment="1" applyProtection="1">
      <alignment horizontal="right" vertical="center"/>
      <protection locked="0"/>
    </xf>
    <xf numFmtId="177" fontId="23" fillId="0" borderId="8" xfId="1" applyNumberFormat="1" applyFont="1" applyFill="1" applyBorder="1" applyAlignment="1" applyProtection="1">
      <alignment horizontal="right" vertical="center"/>
      <protection locked="0"/>
    </xf>
    <xf numFmtId="177" fontId="23" fillId="0" borderId="4" xfId="1" applyNumberFormat="1" applyFont="1" applyFill="1" applyBorder="1" applyAlignment="1" applyProtection="1">
      <alignment horizontal="right" vertical="center"/>
      <protection locked="0"/>
    </xf>
    <xf numFmtId="177" fontId="23" fillId="0" borderId="6" xfId="1" applyNumberFormat="1" applyFont="1" applyFill="1" applyBorder="1" applyAlignment="1" applyProtection="1">
      <alignment horizontal="right" vertical="center"/>
      <protection locked="0"/>
    </xf>
    <xf numFmtId="177" fontId="23" fillId="0" borderId="7" xfId="1" applyNumberFormat="1" applyFont="1" applyFill="1" applyBorder="1" applyAlignment="1" applyProtection="1">
      <alignment horizontal="right" vertical="center"/>
      <protection locked="0"/>
    </xf>
    <xf numFmtId="178" fontId="23" fillId="0" borderId="5" xfId="1" applyNumberFormat="1" applyFont="1" applyFill="1" applyBorder="1" applyAlignment="1" applyProtection="1">
      <alignment horizontal="right" vertical="center"/>
      <protection locked="0"/>
    </xf>
    <xf numFmtId="178" fontId="23" fillId="0" borderId="6" xfId="1" applyNumberFormat="1" applyFont="1" applyFill="1" applyBorder="1" applyAlignment="1" applyProtection="1">
      <alignment horizontal="right" vertical="center"/>
      <protection locked="0"/>
    </xf>
    <xf numFmtId="0" fontId="12" fillId="0" borderId="10"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pplyProtection="1">
      <alignment horizontal="right" vertical="center"/>
      <protection locked="0"/>
    </xf>
    <xf numFmtId="0" fontId="12" fillId="0" borderId="5" xfId="0" applyFont="1" applyBorder="1" applyAlignment="1" applyProtection="1">
      <alignment horizontal="right" vertical="center"/>
      <protection locked="0"/>
    </xf>
    <xf numFmtId="0" fontId="12" fillId="0" borderId="4" xfId="0" applyFont="1" applyBorder="1" applyAlignment="1" applyProtection="1">
      <alignment horizontal="right" vertical="center"/>
      <protection locked="0"/>
    </xf>
    <xf numFmtId="0" fontId="12" fillId="0" borderId="6" xfId="0" applyFont="1" applyBorder="1" applyAlignment="1" applyProtection="1">
      <alignment horizontal="right" vertical="center"/>
      <protection locked="0"/>
    </xf>
    <xf numFmtId="176" fontId="12" fillId="0" borderId="5"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3" fillId="0" borderId="18" xfId="0" applyFont="1" applyBorder="1" applyAlignment="1" applyProtection="1">
      <alignment horizontal="center" vertical="center"/>
      <protection locked="0"/>
    </xf>
    <xf numFmtId="0" fontId="15" fillId="0" borderId="11" xfId="0" applyFont="1" applyBorder="1" applyAlignment="1" applyProtection="1">
      <alignment horizontal="left" vertical="center" indent="1" shrinkToFit="1"/>
      <protection locked="0"/>
    </xf>
    <xf numFmtId="0" fontId="29"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178" fontId="15" fillId="0" borderId="18" xfId="1" applyNumberFormat="1" applyFont="1" applyFill="1" applyBorder="1" applyAlignment="1" applyProtection="1">
      <alignment horizontal="right" vertical="center" shrinkToFit="1"/>
      <protection locked="0"/>
    </xf>
    <xf numFmtId="0" fontId="17" fillId="0" borderId="11" xfId="0" applyFont="1" applyBorder="1" applyAlignment="1" applyProtection="1">
      <alignment horizontal="center" vertical="center"/>
      <protection locked="0"/>
    </xf>
    <xf numFmtId="0" fontId="15" fillId="0" borderId="18" xfId="0" applyFont="1" applyBorder="1" applyAlignment="1" applyProtection="1">
      <alignment horizontal="left" vertical="center" indent="1" shrinkToFit="1"/>
      <protection locked="0"/>
    </xf>
    <xf numFmtId="0" fontId="17" fillId="0" borderId="1" xfId="0" applyFont="1" applyBorder="1" applyAlignment="1" applyProtection="1">
      <alignment horizontal="center" vertical="center"/>
      <protection locked="0"/>
    </xf>
    <xf numFmtId="178" fontId="15" fillId="0" borderId="10" xfId="1" applyNumberFormat="1" applyFont="1" applyFill="1" applyBorder="1" applyAlignment="1" applyProtection="1">
      <alignment horizontal="right" vertical="center" shrinkToFit="1"/>
      <protection locked="0"/>
    </xf>
    <xf numFmtId="178" fontId="15" fillId="0" borderId="5" xfId="1" applyNumberFormat="1" applyFont="1" applyFill="1" applyBorder="1" applyAlignment="1" applyProtection="1">
      <alignment horizontal="right" vertical="center" shrinkToFit="1"/>
      <protection locked="0"/>
    </xf>
    <xf numFmtId="0" fontId="13" fillId="0" borderId="1" xfId="0" applyFont="1" applyBorder="1" applyAlignment="1" applyProtection="1">
      <alignment horizontal="center" vertical="center"/>
      <protection locked="0"/>
    </xf>
    <xf numFmtId="179" fontId="15" fillId="0" borderId="11" xfId="1" applyNumberFormat="1" applyFont="1" applyFill="1" applyBorder="1" applyAlignment="1" applyProtection="1">
      <alignment horizontal="right" vertical="center" shrinkToFit="1"/>
      <protection locked="0"/>
    </xf>
    <xf numFmtId="38" fontId="14" fillId="0" borderId="6" xfId="1" applyFont="1" applyFill="1" applyBorder="1" applyAlignment="1" applyProtection="1">
      <alignment horizontal="left" vertical="center"/>
      <protection locked="0"/>
    </xf>
    <xf numFmtId="38" fontId="14" fillId="0" borderId="7" xfId="1" applyFont="1" applyFill="1" applyBorder="1" applyAlignment="1" applyProtection="1">
      <alignment horizontal="left" vertical="center"/>
      <protection locked="0"/>
    </xf>
    <xf numFmtId="0" fontId="12" fillId="0" borderId="2" xfId="1" applyNumberFormat="1" applyFont="1" applyFill="1" applyBorder="1" applyAlignment="1" applyProtection="1">
      <alignment horizontal="left" vertical="center" indent="1" shrinkToFit="1"/>
      <protection locked="0"/>
    </xf>
    <xf numFmtId="0" fontId="14" fillId="0" borderId="5" xfId="0" applyFont="1" applyBorder="1" applyAlignment="1" applyProtection="1">
      <alignment horizontal="left" vertical="center"/>
      <protection locked="0"/>
    </xf>
    <xf numFmtId="184" fontId="12" fillId="0" borderId="18" xfId="1" applyNumberFormat="1" applyFont="1" applyFill="1" applyBorder="1" applyAlignment="1" applyProtection="1">
      <alignment horizontal="center" vertical="center"/>
      <protection locked="0"/>
    </xf>
    <xf numFmtId="184" fontId="12" fillId="0" borderId="1" xfId="1" applyNumberFormat="1"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178" fontId="12" fillId="0" borderId="18" xfId="0" applyNumberFormat="1" applyFont="1" applyBorder="1" applyAlignment="1" applyProtection="1">
      <alignment horizontal="right" vertical="center" shrinkToFit="1"/>
      <protection locked="0"/>
    </xf>
    <xf numFmtId="178" fontId="12" fillId="0" borderId="11" xfId="0" applyNumberFormat="1" applyFont="1" applyBorder="1" applyAlignment="1" applyProtection="1">
      <alignment horizontal="right" vertical="center" shrinkToFit="1"/>
      <protection locked="0"/>
    </xf>
    <xf numFmtId="178" fontId="12" fillId="0" borderId="1" xfId="0" applyNumberFormat="1" applyFont="1" applyBorder="1" applyAlignment="1" applyProtection="1">
      <alignment horizontal="right" vertical="center" shrinkToFit="1"/>
      <protection locked="0"/>
    </xf>
    <xf numFmtId="0" fontId="12" fillId="0" borderId="18" xfId="0" applyFont="1" applyBorder="1" applyAlignment="1" applyProtection="1">
      <alignment horizontal="left" vertical="center" indent="1" shrinkToFit="1"/>
      <protection locked="0"/>
    </xf>
    <xf numFmtId="0" fontId="12" fillId="0" borderId="11" xfId="0" applyFont="1" applyBorder="1" applyAlignment="1" applyProtection="1">
      <alignment horizontal="left" vertical="center" indent="1" shrinkToFit="1"/>
      <protection locked="0"/>
    </xf>
    <xf numFmtId="0" fontId="12" fillId="0" borderId="1" xfId="0" applyFont="1" applyBorder="1" applyAlignment="1" applyProtection="1">
      <alignment horizontal="left" vertical="center" indent="1" shrinkToFit="1"/>
      <protection locked="0"/>
    </xf>
    <xf numFmtId="0" fontId="15" fillId="0" borderId="0" xfId="0" applyFont="1" applyAlignment="1" applyProtection="1">
      <alignment horizontal="left" vertical="center"/>
      <protection locked="0"/>
    </xf>
    <xf numFmtId="0" fontId="15" fillId="0" borderId="1" xfId="0" applyFont="1" applyBorder="1" applyAlignment="1" applyProtection="1">
      <alignment horizontal="left" vertical="center" indent="1" shrinkToFit="1"/>
      <protection locked="0"/>
    </xf>
    <xf numFmtId="0" fontId="12" fillId="0" borderId="0" xfId="0" applyFont="1" applyAlignment="1" applyProtection="1">
      <alignment horizontal="left" vertical="top"/>
      <protection locked="0"/>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15" fillId="0" borderId="0" xfId="0" applyFont="1" applyAlignment="1" applyProtection="1">
      <alignment horizontal="left" vertical="center" wrapText="1"/>
      <protection locked="0"/>
    </xf>
    <xf numFmtId="0" fontId="12" fillId="0" borderId="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6" xfId="0" applyFont="1" applyBorder="1" applyAlignment="1" applyProtection="1">
      <alignment horizontal="righ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center" vertical="center" shrinkToFit="1"/>
      <protection locked="0"/>
    </xf>
    <xf numFmtId="0" fontId="20"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horizontal="left" vertical="top" wrapText="1"/>
      <protection locked="0"/>
    </xf>
    <xf numFmtId="0" fontId="12" fillId="0" borderId="52" xfId="0" applyFont="1" applyBorder="1" applyAlignment="1" applyProtection="1">
      <alignment horizontal="left" vertical="center" shrinkToFit="1"/>
      <protection locked="0"/>
    </xf>
    <xf numFmtId="0" fontId="12" fillId="0" borderId="53" xfId="0" applyFont="1" applyBorder="1" applyAlignment="1" applyProtection="1">
      <alignment horizontal="left" vertical="center" shrinkToFit="1"/>
      <protection locked="0"/>
    </xf>
    <xf numFmtId="178" fontId="24" fillId="0" borderId="2" xfId="0" quotePrefix="1" applyNumberFormat="1" applyFont="1" applyBorder="1" applyAlignment="1" applyProtection="1">
      <alignment horizontal="right" vertical="center" shrinkToFit="1"/>
      <protection locked="0"/>
    </xf>
    <xf numFmtId="178" fontId="24" fillId="0" borderId="2" xfId="0" applyNumberFormat="1" applyFont="1" applyBorder="1" applyAlignment="1" applyProtection="1">
      <alignment horizontal="right" vertical="center" shrinkToFit="1"/>
      <protection locked="0"/>
    </xf>
    <xf numFmtId="178" fontId="24" fillId="4" borderId="2" xfId="0" applyNumberFormat="1" applyFont="1" applyFill="1" applyBorder="1" applyAlignment="1" applyProtection="1">
      <alignment horizontal="right" vertical="center" shrinkToFit="1"/>
      <protection hidden="1"/>
    </xf>
    <xf numFmtId="0" fontId="70" fillId="0" borderId="2" xfId="0" applyFont="1" applyBorder="1" applyAlignment="1" applyProtection="1">
      <alignment horizontal="left" vertical="center" wrapText="1"/>
      <protection hidden="1"/>
    </xf>
    <xf numFmtId="0" fontId="23" fillId="0" borderId="2" xfId="0" applyFont="1" applyBorder="1" applyAlignment="1" applyProtection="1">
      <alignment horizontal="center" vertical="center"/>
      <protection hidden="1"/>
    </xf>
    <xf numFmtId="0" fontId="26" fillId="2" borderId="2" xfId="0" applyFont="1" applyFill="1" applyBorder="1" applyAlignment="1" applyProtection="1">
      <alignment horizontal="left" vertical="center" wrapText="1"/>
      <protection hidden="1"/>
    </xf>
    <xf numFmtId="0" fontId="25" fillId="0" borderId="2" xfId="0" applyFont="1" applyBorder="1" applyAlignment="1" applyProtection="1">
      <alignment horizontal="center" vertical="center"/>
      <protection hidden="1"/>
    </xf>
    <xf numFmtId="0" fontId="25" fillId="0" borderId="18" xfId="0" applyFont="1" applyBorder="1" applyAlignment="1" applyProtection="1">
      <alignment horizontal="right" vertical="center"/>
      <protection locked="0"/>
    </xf>
    <xf numFmtId="0" fontId="25" fillId="0" borderId="11" xfId="0" applyFont="1" applyBorder="1" applyAlignment="1" applyProtection="1">
      <alignment horizontal="right" vertical="center"/>
      <protection locked="0"/>
    </xf>
    <xf numFmtId="0" fontId="24" fillId="0" borderId="11" xfId="0" applyFont="1" applyBorder="1" applyAlignment="1" applyProtection="1">
      <alignment horizontal="left" vertical="center"/>
      <protection hidden="1"/>
    </xf>
    <xf numFmtId="0" fontId="24" fillId="0" borderId="1" xfId="0" applyFont="1" applyBorder="1" applyAlignment="1" applyProtection="1">
      <alignment horizontal="left" vertical="center"/>
      <protection hidden="1"/>
    </xf>
    <xf numFmtId="0" fontId="25" fillId="2" borderId="2" xfId="0" applyFont="1" applyFill="1" applyBorder="1" applyAlignment="1" applyProtection="1">
      <alignment horizontal="left" vertical="center" wrapText="1"/>
      <protection hidden="1"/>
    </xf>
    <xf numFmtId="0" fontId="47" fillId="0" borderId="18" xfId="3" applyFont="1" applyBorder="1" applyAlignment="1">
      <alignment horizontal="left" vertical="center"/>
    </xf>
    <xf numFmtId="0" fontId="47" fillId="0" borderId="1" xfId="3" applyFont="1" applyBorder="1" applyAlignment="1">
      <alignment horizontal="left" vertical="center"/>
    </xf>
    <xf numFmtId="40" fontId="47" fillId="4" borderId="2" xfId="3" applyNumberFormat="1" applyFont="1" applyFill="1" applyBorder="1" applyAlignment="1">
      <alignment horizontal="center" vertical="center"/>
    </xf>
    <xf numFmtId="180" fontId="47" fillId="0" borderId="2" xfId="3" applyNumberFormat="1" applyFont="1" applyBorder="1" applyAlignment="1">
      <alignment horizontal="center" vertical="center"/>
    </xf>
    <xf numFmtId="38" fontId="47" fillId="0" borderId="2" xfId="3" applyNumberFormat="1" applyFont="1" applyBorder="1" applyAlignment="1">
      <alignment horizontal="center" vertical="center"/>
    </xf>
    <xf numFmtId="38" fontId="47" fillId="4" borderId="2" xfId="3" applyNumberFormat="1" applyFont="1" applyFill="1" applyBorder="1" applyAlignment="1">
      <alignment horizontal="center" vertical="center"/>
    </xf>
    <xf numFmtId="0" fontId="47" fillId="0" borderId="18" xfId="3" applyFont="1" applyBorder="1" applyAlignment="1">
      <alignment horizontal="left" vertical="center" shrinkToFit="1"/>
    </xf>
    <xf numFmtId="0" fontId="47" fillId="0" borderId="1" xfId="3" applyFont="1" applyBorder="1" applyAlignment="1">
      <alignment horizontal="left" vertical="center" shrinkToFit="1"/>
    </xf>
    <xf numFmtId="0" fontId="50" fillId="4" borderId="2" xfId="3" applyFont="1" applyFill="1" applyBorder="1" applyAlignment="1">
      <alignment horizontal="center" vertical="center" wrapText="1" shrinkToFit="1"/>
    </xf>
    <xf numFmtId="0" fontId="47" fillId="0" borderId="41" xfId="3" applyFont="1" applyBorder="1" applyAlignment="1">
      <alignment horizontal="left" vertical="center"/>
    </xf>
    <xf numFmtId="0" fontId="47" fillId="0" borderId="27" xfId="3" applyFont="1" applyBorder="1" applyAlignment="1">
      <alignment horizontal="left" vertical="center"/>
    </xf>
    <xf numFmtId="0" fontId="50" fillId="0" borderId="2" xfId="3" applyFont="1" applyBorder="1" applyAlignment="1">
      <alignment horizontal="center" vertical="center" wrapText="1" shrinkToFit="1"/>
    </xf>
    <xf numFmtId="0" fontId="47" fillId="0" borderId="2" xfId="3" applyFont="1" applyBorder="1" applyAlignment="1">
      <alignment horizontal="center" vertical="center" wrapText="1"/>
    </xf>
    <xf numFmtId="0" fontId="47" fillId="0" borderId="2" xfId="3" applyFont="1" applyBorder="1" applyAlignment="1">
      <alignment horizontal="center" vertical="center"/>
    </xf>
    <xf numFmtId="0" fontId="47" fillId="0" borderId="19" xfId="3" applyFont="1" applyBorder="1" applyAlignment="1">
      <alignment horizontal="center" vertical="center"/>
    </xf>
    <xf numFmtId="0" fontId="47" fillId="0" borderId="21" xfId="3" applyFont="1" applyBorder="1" applyAlignment="1">
      <alignment horizontal="center" vertical="center"/>
    </xf>
    <xf numFmtId="0" fontId="47" fillId="0" borderId="5" xfId="3" applyFont="1" applyBorder="1" applyAlignment="1">
      <alignment horizontal="center" vertical="center"/>
    </xf>
    <xf numFmtId="0" fontId="47" fillId="0" borderId="8" xfId="3" applyFont="1" applyBorder="1" applyAlignment="1">
      <alignment horizontal="center" vertical="center"/>
    </xf>
    <xf numFmtId="0" fontId="47" fillId="0" borderId="6" xfId="3" applyFont="1" applyBorder="1" applyAlignment="1">
      <alignment horizontal="center" vertical="center"/>
    </xf>
    <xf numFmtId="0" fontId="47" fillId="0" borderId="7" xfId="3" applyFont="1" applyBorder="1" applyAlignment="1">
      <alignment horizontal="center" vertical="center"/>
    </xf>
    <xf numFmtId="0" fontId="10" fillId="4" borderId="41" xfId="3" applyFill="1" applyBorder="1" applyAlignment="1">
      <alignment horizontal="center" vertical="center"/>
    </xf>
    <xf numFmtId="0" fontId="10" fillId="4" borderId="27" xfId="3" applyFill="1" applyBorder="1" applyAlignment="1">
      <alignment horizontal="center" vertical="center"/>
    </xf>
    <xf numFmtId="0" fontId="10" fillId="0" borderId="42" xfId="3" applyBorder="1" applyAlignment="1" applyProtection="1">
      <alignment horizontal="center" vertical="center"/>
      <protection locked="0"/>
    </xf>
    <xf numFmtId="0" fontId="47" fillId="0" borderId="29" xfId="3" applyFont="1" applyBorder="1" applyAlignment="1">
      <alignment horizontal="center" vertical="center"/>
    </xf>
    <xf numFmtId="0" fontId="47" fillId="0" borderId="30" xfId="3" applyFont="1" applyBorder="1" applyAlignment="1">
      <alignment horizontal="center" vertical="center"/>
    </xf>
    <xf numFmtId="0" fontId="47" fillId="0" borderId="35" xfId="3" applyFont="1" applyBorder="1" applyAlignment="1">
      <alignment horizontal="center" vertical="center" wrapText="1"/>
    </xf>
    <xf numFmtId="0" fontId="47" fillId="0" borderId="39" xfId="3" applyFont="1" applyBorder="1" applyAlignment="1">
      <alignment horizontal="center" vertical="center" wrapText="1"/>
    </xf>
    <xf numFmtId="0" fontId="47" fillId="0" borderId="41" xfId="3" applyFont="1" applyBorder="1" applyAlignment="1">
      <alignment horizontal="center" vertical="center" wrapText="1"/>
    </xf>
    <xf numFmtId="0" fontId="47" fillId="0" borderId="35" xfId="3" applyFont="1" applyBorder="1" applyAlignment="1">
      <alignment horizontal="left" vertical="center"/>
    </xf>
    <xf numFmtId="0" fontId="47" fillId="0" borderId="7" xfId="3" applyFont="1" applyBorder="1" applyAlignment="1">
      <alignment horizontal="left" vertical="center"/>
    </xf>
    <xf numFmtId="0" fontId="47" fillId="0" borderId="39" xfId="3" applyFont="1" applyBorder="1" applyAlignment="1">
      <alignment horizontal="left" vertical="center"/>
    </xf>
    <xf numFmtId="0" fontId="47" fillId="0" borderId="39" xfId="3" applyFont="1" applyBorder="1" applyAlignment="1">
      <alignment horizontal="left" vertical="center" shrinkToFit="1"/>
    </xf>
    <xf numFmtId="0" fontId="0" fillId="0" borderId="2" xfId="3" applyFont="1" applyBorder="1" applyAlignment="1">
      <alignment horizontal="center" vertical="center" wrapText="1"/>
    </xf>
    <xf numFmtId="0" fontId="10" fillId="0" borderId="2" xfId="3" applyBorder="1" applyAlignment="1">
      <alignment horizontal="center" vertical="center" wrapText="1"/>
    </xf>
    <xf numFmtId="0" fontId="0" fillId="0" borderId="18" xfId="3" applyFont="1" applyBorder="1" applyAlignment="1">
      <alignment horizontal="center" vertical="center"/>
    </xf>
    <xf numFmtId="0" fontId="10" fillId="0" borderId="1" xfId="3" applyBorder="1" applyAlignment="1">
      <alignment horizontal="center" vertical="center"/>
    </xf>
    <xf numFmtId="0" fontId="10" fillId="0" borderId="2" xfId="3" applyBorder="1" applyAlignment="1">
      <alignment horizontal="center" vertical="center"/>
    </xf>
    <xf numFmtId="0" fontId="10" fillId="0" borderId="40" xfId="3" applyBorder="1" applyAlignment="1">
      <alignment horizontal="center" vertical="center"/>
    </xf>
    <xf numFmtId="0" fontId="10" fillId="0" borderId="87" xfId="3" applyBorder="1" applyAlignment="1">
      <alignment horizontal="center" vertical="center"/>
    </xf>
    <xf numFmtId="0" fontId="10" fillId="0" borderId="108" xfId="3" applyBorder="1" applyAlignment="1">
      <alignment horizontal="center" vertical="center"/>
    </xf>
    <xf numFmtId="0" fontId="10" fillId="0" borderId="109" xfId="3" applyBorder="1" applyAlignment="1">
      <alignment horizontal="center" vertical="center"/>
    </xf>
    <xf numFmtId="0" fontId="10" fillId="0" borderId="55" xfId="3" applyBorder="1" applyAlignment="1">
      <alignment horizontal="center" vertical="center" wrapText="1"/>
    </xf>
    <xf numFmtId="0" fontId="10" fillId="0" borderId="18" xfId="3" applyBorder="1" applyAlignment="1">
      <alignment horizontal="center" vertical="center"/>
    </xf>
    <xf numFmtId="0" fontId="0" fillId="0" borderId="55" xfId="3" applyFont="1" applyBorder="1" applyAlignment="1">
      <alignment horizontal="center" vertical="center"/>
    </xf>
    <xf numFmtId="0" fontId="28" fillId="0" borderId="39" xfId="0" applyFont="1" applyBorder="1" applyAlignment="1" applyProtection="1">
      <alignment horizontal="left" vertical="center" shrinkToFit="1"/>
      <protection hidden="1"/>
    </xf>
    <xf numFmtId="0" fontId="28" fillId="0" borderId="1" xfId="0" applyFont="1" applyBorder="1" applyAlignment="1" applyProtection="1">
      <alignment horizontal="left" vertical="center" shrinkToFit="1"/>
      <protection hidden="1"/>
    </xf>
    <xf numFmtId="0" fontId="28" fillId="0" borderId="23" xfId="0" applyFont="1" applyBorder="1" applyAlignment="1" applyProtection="1">
      <alignment horizontal="center" vertical="center" shrinkToFit="1"/>
      <protection locked="0"/>
    </xf>
    <xf numFmtId="0" fontId="28" fillId="0" borderId="24"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28" fillId="0" borderId="35" xfId="0" applyFont="1" applyBorder="1" applyAlignment="1" applyProtection="1">
      <alignment horizontal="left" vertical="center" shrinkToFit="1"/>
      <protection hidden="1"/>
    </xf>
    <xf numFmtId="0" fontId="28" fillId="0" borderId="7" xfId="0" applyFont="1" applyBorder="1" applyAlignment="1" applyProtection="1">
      <alignment horizontal="left" vertical="center" shrinkToFit="1"/>
      <protection hidden="1"/>
    </xf>
    <xf numFmtId="0" fontId="28" fillId="0" borderId="41" xfId="0" applyFont="1" applyBorder="1" applyAlignment="1" applyProtection="1">
      <alignment horizontal="left" vertical="center" shrinkToFit="1"/>
      <protection hidden="1"/>
    </xf>
    <xf numFmtId="0" fontId="28" fillId="0" borderId="27" xfId="0" applyFont="1" applyBorder="1" applyAlignment="1" applyProtection="1">
      <alignment horizontal="left" vertical="center" shrinkToFit="1"/>
      <protection hidden="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E5FFFF"/>
      <color rgb="FFFFFFCC"/>
      <color rgb="FFFF99CC"/>
      <color rgb="FFFFCCCC"/>
      <color rgb="FFEFFFFF"/>
      <color rgb="FFFFFFE5"/>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28575</xdr:colOff>
      <xdr:row>18</xdr:row>
      <xdr:rowOff>9525</xdr:rowOff>
    </xdr:from>
    <xdr:to>
      <xdr:col>21</xdr:col>
      <xdr:colOff>276225</xdr:colOff>
      <xdr:row>22</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95"/>
  <sheetViews>
    <sheetView topLeftCell="A5" workbookViewId="0">
      <selection activeCell="H10" sqref="H10:S10"/>
    </sheetView>
  </sheetViews>
  <sheetFormatPr defaultColWidth="10.77734375" defaultRowHeight="13.2" x14ac:dyDescent="0.2"/>
  <cols>
    <col min="1" max="20" width="14.6640625" style="21" customWidth="1"/>
    <col min="21" max="16384" width="10.77734375" style="21"/>
  </cols>
  <sheetData>
    <row r="1" spans="1:20" ht="43.5" customHeight="1" x14ac:dyDescent="0.2"/>
    <row r="2" spans="1:20" ht="39.6" x14ac:dyDescent="0.2">
      <c r="A2" s="25" t="s">
        <v>227</v>
      </c>
      <c r="B2" s="25" t="s">
        <v>226</v>
      </c>
      <c r="C2" s="25" t="s">
        <v>225</v>
      </c>
      <c r="D2" s="25" t="s">
        <v>224</v>
      </c>
      <c r="E2" s="25" t="s">
        <v>223</v>
      </c>
      <c r="F2" s="25" t="s">
        <v>222</v>
      </c>
      <c r="G2" s="25" t="s">
        <v>221</v>
      </c>
      <c r="H2" s="25" t="s">
        <v>220</v>
      </c>
      <c r="I2" s="25" t="s">
        <v>219</v>
      </c>
      <c r="J2" s="25" t="s">
        <v>218</v>
      </c>
      <c r="K2" s="25" t="s">
        <v>217</v>
      </c>
      <c r="L2" s="25" t="s">
        <v>216</v>
      </c>
      <c r="M2" s="25" t="s">
        <v>215</v>
      </c>
      <c r="N2" s="25" t="s">
        <v>214</v>
      </c>
      <c r="O2" s="25" t="s">
        <v>213</v>
      </c>
      <c r="P2" s="25" t="s">
        <v>212</v>
      </c>
      <c r="Q2" s="25" t="s">
        <v>211</v>
      </c>
      <c r="R2" s="25" t="s">
        <v>210</v>
      </c>
      <c r="S2" s="25" t="s">
        <v>209</v>
      </c>
      <c r="T2" s="25" t="s">
        <v>208</v>
      </c>
    </row>
    <row r="3" spans="1:20" ht="26.4" x14ac:dyDescent="0.2">
      <c r="A3" s="22" t="s">
        <v>207</v>
      </c>
      <c r="B3" s="22" t="s">
        <v>206</v>
      </c>
      <c r="C3" s="22" t="s">
        <v>205</v>
      </c>
      <c r="D3" s="22" t="s">
        <v>204</v>
      </c>
      <c r="E3" s="22" t="s">
        <v>203</v>
      </c>
      <c r="F3" s="22" t="s">
        <v>202</v>
      </c>
      <c r="G3" s="22" t="s">
        <v>201</v>
      </c>
      <c r="H3" s="22" t="s">
        <v>200</v>
      </c>
      <c r="I3" s="24" t="s">
        <v>199</v>
      </c>
      <c r="J3" s="22" t="s">
        <v>198</v>
      </c>
      <c r="K3" s="22" t="s">
        <v>197</v>
      </c>
      <c r="L3" s="22" t="s">
        <v>196</v>
      </c>
      <c r="M3" s="22" t="s">
        <v>195</v>
      </c>
      <c r="N3" s="22" t="s">
        <v>194</v>
      </c>
      <c r="O3" s="22" t="s">
        <v>193</v>
      </c>
      <c r="P3" s="22" t="s">
        <v>192</v>
      </c>
      <c r="Q3" s="22" t="s">
        <v>191</v>
      </c>
      <c r="R3" s="22" t="s">
        <v>190</v>
      </c>
      <c r="S3" s="22" t="s">
        <v>189</v>
      </c>
      <c r="T3" s="22" t="s">
        <v>188</v>
      </c>
    </row>
    <row r="4" spans="1:20" ht="39.6" x14ac:dyDescent="0.2">
      <c r="A4" s="22" t="s">
        <v>187</v>
      </c>
      <c r="B4" s="22" t="s">
        <v>186</v>
      </c>
      <c r="D4" s="22" t="s">
        <v>185</v>
      </c>
      <c r="E4" s="22" t="s">
        <v>184</v>
      </c>
      <c r="F4" s="22" t="s">
        <v>183</v>
      </c>
      <c r="G4" s="22" t="s">
        <v>182</v>
      </c>
      <c r="H4" s="22" t="s">
        <v>181</v>
      </c>
      <c r="I4" s="24" t="s">
        <v>180</v>
      </c>
      <c r="J4" s="22" t="s">
        <v>179</v>
      </c>
      <c r="K4" s="22" t="s">
        <v>178</v>
      </c>
      <c r="L4" s="22" t="s">
        <v>177</v>
      </c>
      <c r="M4" s="22" t="s">
        <v>176</v>
      </c>
      <c r="N4" s="22" t="s">
        <v>175</v>
      </c>
      <c r="O4" s="22" t="s">
        <v>174</v>
      </c>
      <c r="P4" s="22" t="s">
        <v>173</v>
      </c>
      <c r="Q4" s="22" t="s">
        <v>172</v>
      </c>
      <c r="R4" s="22" t="s">
        <v>171</v>
      </c>
      <c r="S4" s="22" t="s">
        <v>170</v>
      </c>
    </row>
    <row r="5" spans="1:20" ht="52.8" x14ac:dyDescent="0.2">
      <c r="D5" s="22" t="s">
        <v>169</v>
      </c>
      <c r="E5" s="22" t="s">
        <v>168</v>
      </c>
      <c r="F5" s="22" t="s">
        <v>167</v>
      </c>
      <c r="G5" s="22" t="s">
        <v>166</v>
      </c>
      <c r="H5" s="22" t="s">
        <v>165</v>
      </c>
      <c r="I5" s="24" t="s">
        <v>164</v>
      </c>
      <c r="J5" s="22" t="s">
        <v>163</v>
      </c>
      <c r="K5" s="22" t="s">
        <v>162</v>
      </c>
      <c r="L5" s="22" t="s">
        <v>161</v>
      </c>
      <c r="M5" s="22" t="s">
        <v>160</v>
      </c>
      <c r="N5" s="22" t="s">
        <v>159</v>
      </c>
      <c r="P5" s="22" t="s">
        <v>158</v>
      </c>
      <c r="R5" s="22" t="s">
        <v>157</v>
      </c>
    </row>
    <row r="6" spans="1:20" ht="39.6" x14ac:dyDescent="0.2">
      <c r="A6" s="22" t="s">
        <v>206</v>
      </c>
      <c r="E6" s="22" t="s">
        <v>156</v>
      </c>
      <c r="F6" s="22" t="s">
        <v>155</v>
      </c>
      <c r="G6" s="22" t="s">
        <v>154</v>
      </c>
      <c r="H6" s="22" t="s">
        <v>153</v>
      </c>
      <c r="I6" s="24" t="s">
        <v>152</v>
      </c>
      <c r="J6" s="22" t="s">
        <v>151</v>
      </c>
      <c r="L6" s="22" t="s">
        <v>150</v>
      </c>
      <c r="R6" s="22" t="s">
        <v>149</v>
      </c>
    </row>
    <row r="7" spans="1:20" ht="39.6" x14ac:dyDescent="0.2">
      <c r="A7" s="22" t="s">
        <v>186</v>
      </c>
      <c r="E7" s="22" t="s">
        <v>148</v>
      </c>
      <c r="G7" s="22" t="s">
        <v>147</v>
      </c>
      <c r="H7" s="22" t="s">
        <v>146</v>
      </c>
      <c r="I7" s="24" t="s">
        <v>145</v>
      </c>
      <c r="J7" s="22" t="s">
        <v>144</v>
      </c>
      <c r="R7" s="22" t="s">
        <v>143</v>
      </c>
    </row>
    <row r="8" spans="1:20" ht="52.8" x14ac:dyDescent="0.2">
      <c r="E8" s="22" t="s">
        <v>142</v>
      </c>
      <c r="H8" s="22" t="s">
        <v>141</v>
      </c>
      <c r="I8" s="24" t="s">
        <v>140</v>
      </c>
      <c r="J8" s="22" t="s">
        <v>139</v>
      </c>
      <c r="R8" s="22" t="s">
        <v>138</v>
      </c>
    </row>
    <row r="9" spans="1:20" ht="26.4" x14ac:dyDescent="0.2">
      <c r="A9" s="22" t="s">
        <v>205</v>
      </c>
      <c r="E9" s="22" t="s">
        <v>137</v>
      </c>
      <c r="H9" s="22" t="s">
        <v>136</v>
      </c>
      <c r="I9" s="23" t="s">
        <v>135</v>
      </c>
      <c r="R9" s="22" t="s">
        <v>134</v>
      </c>
    </row>
    <row r="10" spans="1:20" ht="39.6" x14ac:dyDescent="0.2">
      <c r="E10" s="22" t="s">
        <v>133</v>
      </c>
      <c r="H10" s="22" t="s">
        <v>132</v>
      </c>
      <c r="I10" s="23" t="s">
        <v>131</v>
      </c>
      <c r="R10" s="22" t="s">
        <v>130</v>
      </c>
    </row>
    <row r="11" spans="1:20" ht="26.4" x14ac:dyDescent="0.2">
      <c r="A11" s="22" t="s">
        <v>204</v>
      </c>
      <c r="E11" s="22" t="s">
        <v>129</v>
      </c>
      <c r="I11" s="23" t="s">
        <v>128</v>
      </c>
      <c r="R11" s="22" t="s">
        <v>127</v>
      </c>
    </row>
    <row r="12" spans="1:20" ht="39.6" x14ac:dyDescent="0.2">
      <c r="A12" s="22" t="s">
        <v>185</v>
      </c>
      <c r="E12" s="22" t="s">
        <v>126</v>
      </c>
      <c r="I12" s="23" t="s">
        <v>125</v>
      </c>
    </row>
    <row r="13" spans="1:20" ht="26.4" x14ac:dyDescent="0.2">
      <c r="A13" s="22" t="s">
        <v>169</v>
      </c>
      <c r="E13" s="22" t="s">
        <v>124</v>
      </c>
      <c r="I13" s="23" t="s">
        <v>123</v>
      </c>
    </row>
    <row r="14" spans="1:20" ht="39.6" x14ac:dyDescent="0.2">
      <c r="E14" s="22" t="s">
        <v>122</v>
      </c>
      <c r="I14" s="23" t="s">
        <v>121</v>
      </c>
    </row>
    <row r="15" spans="1:20" ht="26.4" x14ac:dyDescent="0.2">
      <c r="A15" s="22" t="s">
        <v>203</v>
      </c>
      <c r="E15" s="22" t="s">
        <v>120</v>
      </c>
    </row>
    <row r="16" spans="1:20" ht="26.4" x14ac:dyDescent="0.2">
      <c r="A16" s="22" t="s">
        <v>184</v>
      </c>
      <c r="E16" s="22" t="s">
        <v>119</v>
      </c>
    </row>
    <row r="17" spans="1:5" ht="26.4" x14ac:dyDescent="0.2">
      <c r="A17" s="22" t="s">
        <v>168</v>
      </c>
      <c r="E17" s="22" t="s">
        <v>118</v>
      </c>
    </row>
    <row r="18" spans="1:5" ht="39.6" x14ac:dyDescent="0.2">
      <c r="A18" s="22" t="s">
        <v>156</v>
      </c>
      <c r="E18" s="22" t="s">
        <v>117</v>
      </c>
    </row>
    <row r="19" spans="1:5" ht="26.4" x14ac:dyDescent="0.2">
      <c r="A19" s="22" t="s">
        <v>148</v>
      </c>
      <c r="E19" s="22" t="s">
        <v>116</v>
      </c>
    </row>
    <row r="20" spans="1:5" ht="26.4" x14ac:dyDescent="0.2">
      <c r="A20" s="22" t="s">
        <v>142</v>
      </c>
      <c r="E20" s="22" t="s">
        <v>115</v>
      </c>
    </row>
    <row r="21" spans="1:5" ht="26.4" x14ac:dyDescent="0.2">
      <c r="A21" s="22" t="s">
        <v>137</v>
      </c>
      <c r="E21" s="22" t="s">
        <v>114</v>
      </c>
    </row>
    <row r="22" spans="1:5" ht="39.6" x14ac:dyDescent="0.2">
      <c r="A22" s="22" t="s">
        <v>133</v>
      </c>
      <c r="E22" s="22" t="s">
        <v>113</v>
      </c>
    </row>
    <row r="23" spans="1:5" ht="26.4" x14ac:dyDescent="0.2">
      <c r="A23" s="22" t="s">
        <v>129</v>
      </c>
      <c r="E23" s="22" t="s">
        <v>112</v>
      </c>
    </row>
    <row r="24" spans="1:5" ht="39.6" x14ac:dyDescent="0.2">
      <c r="A24" s="22" t="s">
        <v>126</v>
      </c>
      <c r="E24" s="22" t="s">
        <v>111</v>
      </c>
    </row>
    <row r="25" spans="1:5" ht="26.4" x14ac:dyDescent="0.2">
      <c r="A25" s="22" t="s">
        <v>124</v>
      </c>
      <c r="E25" s="22" t="s">
        <v>110</v>
      </c>
    </row>
    <row r="26" spans="1:5" ht="39.6" x14ac:dyDescent="0.2">
      <c r="A26" s="22" t="s">
        <v>122</v>
      </c>
      <c r="E26" s="22" t="s">
        <v>109</v>
      </c>
    </row>
    <row r="27" spans="1:5" ht="26.4" x14ac:dyDescent="0.2">
      <c r="A27" s="22" t="s">
        <v>120</v>
      </c>
    </row>
    <row r="28" spans="1:5" x14ac:dyDescent="0.2">
      <c r="A28" s="22" t="s">
        <v>119</v>
      </c>
    </row>
    <row r="29" spans="1:5" ht="26.4" x14ac:dyDescent="0.2">
      <c r="A29" s="22" t="s">
        <v>118</v>
      </c>
    </row>
    <row r="30" spans="1:5" ht="26.4" x14ac:dyDescent="0.2">
      <c r="A30" s="22" t="s">
        <v>117</v>
      </c>
    </row>
    <row r="31" spans="1:5" ht="26.4" x14ac:dyDescent="0.2">
      <c r="A31" s="22" t="s">
        <v>116</v>
      </c>
    </row>
    <row r="32" spans="1:5" ht="26.4" x14ac:dyDescent="0.2">
      <c r="A32" s="22" t="s">
        <v>115</v>
      </c>
    </row>
    <row r="33" spans="1:1" ht="26.4" x14ac:dyDescent="0.2">
      <c r="A33" s="22" t="s">
        <v>114</v>
      </c>
    </row>
    <row r="34" spans="1:1" ht="39.6" x14ac:dyDescent="0.2">
      <c r="A34" s="22" t="s">
        <v>113</v>
      </c>
    </row>
    <row r="35" spans="1:1" ht="26.4" x14ac:dyDescent="0.2">
      <c r="A35" s="22" t="s">
        <v>112</v>
      </c>
    </row>
    <row r="36" spans="1:1" ht="26.4" x14ac:dyDescent="0.2">
      <c r="A36" s="22" t="s">
        <v>111</v>
      </c>
    </row>
    <row r="37" spans="1:1" ht="26.4" x14ac:dyDescent="0.2">
      <c r="A37" s="22" t="s">
        <v>110</v>
      </c>
    </row>
    <row r="38" spans="1:1" ht="26.4" x14ac:dyDescent="0.2">
      <c r="A38" s="22" t="s">
        <v>109</v>
      </c>
    </row>
    <row r="40" spans="1:1" x14ac:dyDescent="0.2">
      <c r="A40" s="22" t="s">
        <v>202</v>
      </c>
    </row>
    <row r="41" spans="1:1" x14ac:dyDescent="0.2">
      <c r="A41" s="22" t="s">
        <v>183</v>
      </c>
    </row>
    <row r="42" spans="1:1" x14ac:dyDescent="0.2">
      <c r="A42" s="22" t="s">
        <v>167</v>
      </c>
    </row>
    <row r="43" spans="1:1" x14ac:dyDescent="0.2">
      <c r="A43" s="22" t="s">
        <v>155</v>
      </c>
    </row>
    <row r="45" spans="1:1" x14ac:dyDescent="0.2">
      <c r="A45" s="22" t="s">
        <v>201</v>
      </c>
    </row>
    <row r="46" spans="1:1" x14ac:dyDescent="0.2">
      <c r="A46" s="22" t="s">
        <v>182</v>
      </c>
    </row>
    <row r="47" spans="1:1" ht="26.4" x14ac:dyDescent="0.2">
      <c r="A47" s="22" t="s">
        <v>166</v>
      </c>
    </row>
    <row r="48" spans="1:1" ht="26.4" x14ac:dyDescent="0.2">
      <c r="A48" s="22" t="s">
        <v>154</v>
      </c>
    </row>
    <row r="49" spans="1:1" ht="39.6" x14ac:dyDescent="0.2">
      <c r="A49" s="22" t="s">
        <v>147</v>
      </c>
    </row>
    <row r="51" spans="1:1" x14ac:dyDescent="0.2">
      <c r="A51" s="22" t="s">
        <v>200</v>
      </c>
    </row>
    <row r="52" spans="1:1" ht="26.4" x14ac:dyDescent="0.2">
      <c r="A52" s="22" t="s">
        <v>181</v>
      </c>
    </row>
    <row r="53" spans="1:1" ht="26.4" x14ac:dyDescent="0.2">
      <c r="A53" s="22" t="s">
        <v>165</v>
      </c>
    </row>
    <row r="54" spans="1:1" x14ac:dyDescent="0.2">
      <c r="A54" s="22" t="s">
        <v>153</v>
      </c>
    </row>
    <row r="55" spans="1:1" x14ac:dyDescent="0.2">
      <c r="A55" s="22" t="s">
        <v>146</v>
      </c>
    </row>
    <row r="56" spans="1:1" x14ac:dyDescent="0.2">
      <c r="A56" s="22" t="s">
        <v>141</v>
      </c>
    </row>
    <row r="57" spans="1:1" ht="26.4" x14ac:dyDescent="0.2">
      <c r="A57" s="22" t="s">
        <v>136</v>
      </c>
    </row>
    <row r="58" spans="1:1" ht="26.4" x14ac:dyDescent="0.2">
      <c r="A58" s="22" t="s">
        <v>132</v>
      </c>
    </row>
    <row r="60" spans="1:1" ht="26.4" x14ac:dyDescent="0.2">
      <c r="A60" s="24" t="s">
        <v>199</v>
      </c>
    </row>
    <row r="61" spans="1:1" ht="26.4" x14ac:dyDescent="0.2">
      <c r="A61" s="24" t="s">
        <v>180</v>
      </c>
    </row>
    <row r="62" spans="1:1" ht="26.4" x14ac:dyDescent="0.2">
      <c r="A62" s="24" t="s">
        <v>164</v>
      </c>
    </row>
    <row r="63" spans="1:1" ht="39.6" x14ac:dyDescent="0.2">
      <c r="A63" s="24" t="s">
        <v>152</v>
      </c>
    </row>
    <row r="64" spans="1:1" ht="26.4" x14ac:dyDescent="0.2">
      <c r="A64" s="24" t="s">
        <v>145</v>
      </c>
    </row>
    <row r="65" spans="1:1" ht="26.4" x14ac:dyDescent="0.2">
      <c r="A65" s="24" t="s">
        <v>140</v>
      </c>
    </row>
    <row r="66" spans="1:1" ht="26.4" x14ac:dyDescent="0.2">
      <c r="A66" s="23" t="s">
        <v>135</v>
      </c>
    </row>
    <row r="67" spans="1:1" ht="39.6" x14ac:dyDescent="0.2">
      <c r="A67" s="23" t="s">
        <v>131</v>
      </c>
    </row>
    <row r="68" spans="1:1" ht="26.4" x14ac:dyDescent="0.2">
      <c r="A68" s="23" t="s">
        <v>128</v>
      </c>
    </row>
    <row r="69" spans="1:1" ht="26.4" x14ac:dyDescent="0.2">
      <c r="A69" s="23" t="s">
        <v>125</v>
      </c>
    </row>
    <row r="70" spans="1:1" ht="26.4" x14ac:dyDescent="0.2">
      <c r="A70" s="23" t="s">
        <v>123</v>
      </c>
    </row>
    <row r="71" spans="1:1" ht="26.4" x14ac:dyDescent="0.2">
      <c r="A71" s="23" t="s">
        <v>121</v>
      </c>
    </row>
    <row r="73" spans="1:1" x14ac:dyDescent="0.2">
      <c r="A73" s="22" t="s">
        <v>198</v>
      </c>
    </row>
    <row r="74" spans="1:1" ht="26.4" x14ac:dyDescent="0.2">
      <c r="A74" s="22" t="s">
        <v>179</v>
      </c>
    </row>
    <row r="75" spans="1:1" ht="52.8" x14ac:dyDescent="0.2">
      <c r="A75" s="22" t="s">
        <v>163</v>
      </c>
    </row>
    <row r="76" spans="1:1" ht="39.6" x14ac:dyDescent="0.2">
      <c r="A76" s="22" t="s">
        <v>151</v>
      </c>
    </row>
    <row r="77" spans="1:1" ht="26.4" x14ac:dyDescent="0.2">
      <c r="A77" s="22" t="s">
        <v>144</v>
      </c>
    </row>
    <row r="78" spans="1:1" ht="52.8" x14ac:dyDescent="0.2">
      <c r="A78" s="22" t="s">
        <v>139</v>
      </c>
    </row>
    <row r="80" spans="1:1" ht="26.4" x14ac:dyDescent="0.2">
      <c r="A80" s="22" t="s">
        <v>197</v>
      </c>
    </row>
    <row r="81" spans="1:1" ht="26.4" x14ac:dyDescent="0.2">
      <c r="A81" s="22" t="s">
        <v>178</v>
      </c>
    </row>
    <row r="82" spans="1:1" x14ac:dyDescent="0.2">
      <c r="A82" s="22" t="s">
        <v>162</v>
      </c>
    </row>
    <row r="84" spans="1:1" ht="26.4" x14ac:dyDescent="0.2">
      <c r="A84" s="22" t="s">
        <v>196</v>
      </c>
    </row>
    <row r="85" spans="1:1" ht="39.6" x14ac:dyDescent="0.2">
      <c r="A85" s="22" t="s">
        <v>177</v>
      </c>
    </row>
    <row r="86" spans="1:1" x14ac:dyDescent="0.2">
      <c r="A86" s="22" t="s">
        <v>161</v>
      </c>
    </row>
    <row r="87" spans="1:1" ht="39.6" x14ac:dyDescent="0.2">
      <c r="A87" s="22" t="s">
        <v>150</v>
      </c>
    </row>
    <row r="89" spans="1:1" x14ac:dyDescent="0.2">
      <c r="A89" s="22" t="s">
        <v>195</v>
      </c>
    </row>
    <row r="90" spans="1:1" x14ac:dyDescent="0.2">
      <c r="A90" s="22" t="s">
        <v>176</v>
      </c>
    </row>
    <row r="91" spans="1:1" ht="39.6" x14ac:dyDescent="0.2">
      <c r="A91" s="22" t="s">
        <v>160</v>
      </c>
    </row>
    <row r="93" spans="1:1" ht="26.4" x14ac:dyDescent="0.2">
      <c r="A93" s="22" t="s">
        <v>194</v>
      </c>
    </row>
    <row r="94" spans="1:1" ht="26.4" x14ac:dyDescent="0.2">
      <c r="A94" s="22" t="s">
        <v>175</v>
      </c>
    </row>
    <row r="95" spans="1:1" x14ac:dyDescent="0.2">
      <c r="A95" s="22" t="s">
        <v>159</v>
      </c>
    </row>
  </sheetData>
  <phoneticPr fontId="3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A2:L16"/>
  <sheetViews>
    <sheetView workbookViewId="0"/>
  </sheetViews>
  <sheetFormatPr defaultColWidth="9" defaultRowHeight="19.2" x14ac:dyDescent="0.2"/>
  <cols>
    <col min="1" max="1" width="9" style="116"/>
    <col min="2" max="3" width="17.109375" style="116" customWidth="1"/>
    <col min="4" max="4" width="18.44140625" style="116" customWidth="1"/>
    <col min="5" max="5" width="17.109375" style="116" customWidth="1"/>
    <col min="6" max="6" width="18.44140625" style="116" customWidth="1"/>
    <col min="7" max="16384" width="9" style="116"/>
  </cols>
  <sheetData>
    <row r="2" spans="1:12" x14ac:dyDescent="0.2">
      <c r="A2" s="116" t="s">
        <v>570</v>
      </c>
      <c r="B2" s="118" t="s">
        <v>311</v>
      </c>
      <c r="C2" s="204" t="s">
        <v>485</v>
      </c>
      <c r="D2" s="119" t="s">
        <v>327</v>
      </c>
      <c r="E2" s="118" t="s">
        <v>452</v>
      </c>
      <c r="F2" s="194" t="s">
        <v>435</v>
      </c>
      <c r="G2" s="195" t="s">
        <v>236</v>
      </c>
      <c r="H2" s="199" t="s">
        <v>233</v>
      </c>
      <c r="I2" s="116" t="s">
        <v>571</v>
      </c>
      <c r="L2" s="117"/>
    </row>
    <row r="3" spans="1:12" x14ac:dyDescent="0.2">
      <c r="A3" s="116" t="s">
        <v>594</v>
      </c>
      <c r="B3" s="116" t="s">
        <v>605</v>
      </c>
      <c r="C3" s="116" t="s">
        <v>486</v>
      </c>
      <c r="D3" s="116" t="s">
        <v>328</v>
      </c>
      <c r="E3" s="116" t="s">
        <v>312</v>
      </c>
      <c r="F3" s="116" t="s">
        <v>436</v>
      </c>
      <c r="G3" s="196" t="s">
        <v>281</v>
      </c>
      <c r="H3" s="116">
        <v>0</v>
      </c>
      <c r="I3" s="116" t="s">
        <v>568</v>
      </c>
    </row>
    <row r="4" spans="1:12" x14ac:dyDescent="0.2">
      <c r="A4" s="116" t="s">
        <v>595</v>
      </c>
      <c r="B4" s="116" t="s">
        <v>606</v>
      </c>
      <c r="C4" s="116" t="s">
        <v>312</v>
      </c>
      <c r="D4" s="116" t="s">
        <v>312</v>
      </c>
      <c r="E4" s="116" t="s">
        <v>449</v>
      </c>
      <c r="F4" s="116" t="s">
        <v>437</v>
      </c>
      <c r="G4" s="196" t="s">
        <v>314</v>
      </c>
      <c r="H4" s="116">
        <v>1</v>
      </c>
      <c r="I4" s="116" t="s">
        <v>569</v>
      </c>
    </row>
    <row r="5" spans="1:12" ht="21" x14ac:dyDescent="0.2">
      <c r="B5" s="116" t="s">
        <v>440</v>
      </c>
      <c r="C5" s="116" t="s">
        <v>484</v>
      </c>
      <c r="D5" s="116" t="s">
        <v>329</v>
      </c>
      <c r="F5" s="116" t="s">
        <v>438</v>
      </c>
      <c r="G5" s="196" t="s">
        <v>315</v>
      </c>
      <c r="H5" s="116">
        <v>2</v>
      </c>
    </row>
    <row r="6" spans="1:12" x14ac:dyDescent="0.2">
      <c r="B6" s="116" t="s">
        <v>312</v>
      </c>
      <c r="C6" s="116" t="s">
        <v>312</v>
      </c>
      <c r="D6" s="116" t="s">
        <v>312</v>
      </c>
      <c r="E6" s="116" t="s">
        <v>453</v>
      </c>
      <c r="F6" s="116" t="s">
        <v>439</v>
      </c>
      <c r="G6" s="196" t="s">
        <v>316</v>
      </c>
      <c r="H6" s="116">
        <v>3</v>
      </c>
    </row>
    <row r="7" spans="1:12" x14ac:dyDescent="0.2">
      <c r="E7" s="116" t="s">
        <v>454</v>
      </c>
      <c r="F7" s="116" t="s">
        <v>441</v>
      </c>
      <c r="G7" s="196" t="s">
        <v>317</v>
      </c>
      <c r="H7" s="116">
        <v>4</v>
      </c>
    </row>
    <row r="8" spans="1:12" x14ac:dyDescent="0.2">
      <c r="G8" s="196" t="s">
        <v>318</v>
      </c>
      <c r="H8" s="116">
        <v>5</v>
      </c>
    </row>
    <row r="9" spans="1:12" x14ac:dyDescent="0.2">
      <c r="G9" s="196" t="s">
        <v>319</v>
      </c>
      <c r="H9" s="116">
        <v>6</v>
      </c>
    </row>
    <row r="10" spans="1:12" x14ac:dyDescent="0.2">
      <c r="G10" s="196" t="s">
        <v>320</v>
      </c>
      <c r="H10" s="116">
        <v>7</v>
      </c>
    </row>
    <row r="11" spans="1:12" x14ac:dyDescent="0.2">
      <c r="G11" s="196" t="s">
        <v>321</v>
      </c>
      <c r="H11" s="116">
        <v>8</v>
      </c>
    </row>
    <row r="12" spans="1:12" x14ac:dyDescent="0.2">
      <c r="G12" s="196" t="s">
        <v>322</v>
      </c>
      <c r="H12" s="116">
        <v>9</v>
      </c>
    </row>
    <row r="13" spans="1:12" x14ac:dyDescent="0.2">
      <c r="G13" s="196" t="s">
        <v>324</v>
      </c>
      <c r="H13" s="116">
        <v>10</v>
      </c>
    </row>
    <row r="14" spans="1:12" x14ac:dyDescent="0.2">
      <c r="G14" s="196" t="s">
        <v>323</v>
      </c>
    </row>
    <row r="15" spans="1:12" x14ac:dyDescent="0.2">
      <c r="G15" s="196" t="s">
        <v>325</v>
      </c>
    </row>
    <row r="16" spans="1:12" x14ac:dyDescent="0.2">
      <c r="G16" s="196" t="s">
        <v>326</v>
      </c>
    </row>
  </sheetData>
  <phoneticPr fontId="3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C2:BA334"/>
  <sheetViews>
    <sheetView showGridLines="0" tabSelected="1" zoomScale="85" zoomScaleNormal="85" zoomScaleSheetLayoutView="80" workbookViewId="0">
      <selection activeCell="K4" sqref="K4:M4"/>
    </sheetView>
  </sheetViews>
  <sheetFormatPr defaultColWidth="9" defaultRowHeight="14.4" x14ac:dyDescent="0.2"/>
  <cols>
    <col min="1" max="1" width="2.6640625" style="299" customWidth="1"/>
    <col min="2" max="2" width="1.6640625" style="299" customWidth="1"/>
    <col min="3" max="3" width="2.6640625" style="299" customWidth="1"/>
    <col min="4" max="4" width="19.6640625" style="299" customWidth="1"/>
    <col min="5" max="5" width="14.6640625" style="299" customWidth="1"/>
    <col min="6" max="6" width="3.109375" style="299" customWidth="1"/>
    <col min="7" max="7" width="4.6640625" style="299" customWidth="1"/>
    <col min="8" max="8" width="8.6640625" style="299" customWidth="1"/>
    <col min="9" max="10" width="2.6640625" style="299" customWidth="1"/>
    <col min="11" max="12" width="3.109375" style="299" customWidth="1"/>
    <col min="13" max="18" width="2.6640625" style="299" customWidth="1"/>
    <col min="19" max="19" width="3.109375" style="299" customWidth="1"/>
    <col min="20" max="20" width="3.77734375" style="299" bestFit="1" customWidth="1"/>
    <col min="21" max="21" width="2.6640625" style="300" customWidth="1"/>
    <col min="22" max="22" width="4.6640625" style="300" customWidth="1"/>
    <col min="23" max="43" width="11.109375" style="300" customWidth="1"/>
    <col min="44" max="53" width="2.6640625" style="300" customWidth="1"/>
    <col min="54" max="107" width="2.6640625" style="299" customWidth="1"/>
    <col min="108" max="16384" width="9" style="299"/>
  </cols>
  <sheetData>
    <row r="2" spans="3:51" ht="19.5" customHeight="1" x14ac:dyDescent="0.2">
      <c r="C2" s="299" t="s">
        <v>0</v>
      </c>
      <c r="W2" s="301" t="s">
        <v>428</v>
      </c>
    </row>
    <row r="3" spans="3:51" ht="9" customHeight="1" x14ac:dyDescent="0.2"/>
    <row r="4" spans="3:51" ht="21" customHeight="1" x14ac:dyDescent="0.2">
      <c r="C4" s="302"/>
      <c r="D4" s="303"/>
      <c r="E4" s="303"/>
      <c r="F4" s="303"/>
      <c r="G4" s="303"/>
      <c r="H4" s="303"/>
      <c r="I4" s="303"/>
      <c r="J4" s="303"/>
      <c r="K4" s="434"/>
      <c r="L4" s="434"/>
      <c r="M4" s="434"/>
      <c r="N4" s="303" t="s">
        <v>5</v>
      </c>
      <c r="O4" s="436"/>
      <c r="P4" s="436"/>
      <c r="Q4" s="303" t="s">
        <v>4</v>
      </c>
      <c r="R4" s="436"/>
      <c r="S4" s="436"/>
      <c r="T4" s="303" t="s">
        <v>3</v>
      </c>
      <c r="U4" s="335"/>
      <c r="V4" s="188" t="s">
        <v>538</v>
      </c>
      <c r="W4" s="305"/>
      <c r="X4" s="305"/>
      <c r="Y4" s="305"/>
      <c r="Z4" s="305"/>
      <c r="AA4" s="299"/>
      <c r="AB4" s="299"/>
      <c r="AC4" s="299"/>
      <c r="AW4" s="306"/>
      <c r="AX4" s="306"/>
      <c r="AY4" s="306"/>
    </row>
    <row r="5" spans="3:51" ht="21" customHeight="1" x14ac:dyDescent="0.2">
      <c r="C5" s="304"/>
      <c r="D5" s="299" t="s">
        <v>108</v>
      </c>
      <c r="U5" s="331"/>
      <c r="V5" s="305"/>
      <c r="W5" s="305"/>
      <c r="X5" s="306"/>
      <c r="Y5" s="306"/>
      <c r="Z5" s="306"/>
      <c r="AA5" s="299"/>
      <c r="AB5" s="299"/>
      <c r="AC5" s="299"/>
      <c r="AW5" s="306"/>
      <c r="AX5" s="306"/>
    </row>
    <row r="6" spans="3:51" ht="21" customHeight="1" x14ac:dyDescent="0.2">
      <c r="C6" s="304"/>
      <c r="D6" s="440" t="s">
        <v>267</v>
      </c>
      <c r="E6" s="440"/>
      <c r="F6" s="332" t="s">
        <v>268</v>
      </c>
      <c r="U6" s="333"/>
      <c r="V6" s="306"/>
      <c r="W6" s="306"/>
      <c r="X6" s="306"/>
      <c r="Y6" s="306"/>
      <c r="Z6" s="306"/>
      <c r="AA6" s="299"/>
      <c r="AB6" s="299"/>
      <c r="AC6" s="299"/>
      <c r="AW6" s="306"/>
      <c r="AX6" s="306"/>
      <c r="AY6" s="306"/>
    </row>
    <row r="7" spans="3:51" ht="21" customHeight="1" x14ac:dyDescent="0.2">
      <c r="C7" s="304"/>
      <c r="G7" s="299" t="s">
        <v>259</v>
      </c>
      <c r="U7" s="333"/>
      <c r="V7" s="284" t="s">
        <v>424</v>
      </c>
      <c r="W7" s="306"/>
      <c r="X7" s="306"/>
      <c r="Y7" s="306"/>
      <c r="Z7" s="306"/>
      <c r="AA7" s="299"/>
      <c r="AB7" s="299"/>
      <c r="AC7" s="299"/>
      <c r="AW7" s="306"/>
      <c r="AX7" s="306"/>
      <c r="AY7" s="306"/>
    </row>
    <row r="8" spans="3:51" ht="21" customHeight="1" x14ac:dyDescent="0.2">
      <c r="C8" s="304"/>
      <c r="G8" s="299" t="s">
        <v>74</v>
      </c>
      <c r="H8" s="438"/>
      <c r="I8" s="438"/>
      <c r="J8" s="438"/>
      <c r="K8" s="438"/>
      <c r="L8" s="438"/>
      <c r="M8" s="438"/>
      <c r="N8" s="438"/>
      <c r="O8" s="438"/>
      <c r="P8" s="438"/>
      <c r="Q8" s="438"/>
      <c r="R8" s="438"/>
      <c r="S8" s="438"/>
      <c r="U8" s="333"/>
      <c r="V8" s="188" t="s">
        <v>426</v>
      </c>
      <c r="W8" s="306"/>
      <c r="X8" s="306"/>
      <c r="Y8" s="306"/>
      <c r="Z8" s="306"/>
      <c r="AA8" s="299"/>
      <c r="AB8" s="299"/>
      <c r="AC8" s="299"/>
      <c r="AW8" s="306"/>
      <c r="AX8" s="306"/>
      <c r="AY8" s="306"/>
    </row>
    <row r="9" spans="3:51" ht="21" customHeight="1" x14ac:dyDescent="0.2">
      <c r="C9" s="304"/>
      <c r="H9" s="438"/>
      <c r="I9" s="438"/>
      <c r="J9" s="438"/>
      <c r="K9" s="438"/>
      <c r="L9" s="438"/>
      <c r="M9" s="438"/>
      <c r="N9" s="438"/>
      <c r="O9" s="438"/>
      <c r="P9" s="438"/>
      <c r="Q9" s="438"/>
      <c r="R9" s="438"/>
      <c r="S9" s="438"/>
      <c r="U9" s="333"/>
      <c r="V9" s="260"/>
      <c r="W9" s="306"/>
      <c r="X9" s="306"/>
      <c r="Y9" s="306"/>
      <c r="Z9" s="306"/>
      <c r="AA9" s="299"/>
      <c r="AB9" s="299"/>
      <c r="AC9" s="299"/>
      <c r="AW9" s="306"/>
      <c r="AX9" s="306"/>
      <c r="AY9" s="306"/>
    </row>
    <row r="10" spans="3:51" ht="21" customHeight="1" x14ac:dyDescent="0.2">
      <c r="C10" s="304"/>
      <c r="G10" s="299" t="s">
        <v>98</v>
      </c>
      <c r="H10" s="439"/>
      <c r="I10" s="439"/>
      <c r="J10" s="439"/>
      <c r="K10" s="439"/>
      <c r="L10" s="439"/>
      <c r="M10" s="439"/>
      <c r="N10" s="439"/>
      <c r="O10" s="439"/>
      <c r="P10" s="439"/>
      <c r="Q10" s="439"/>
      <c r="R10" s="439"/>
      <c r="S10" s="439"/>
      <c r="U10" s="333"/>
      <c r="V10" s="188" t="s">
        <v>427</v>
      </c>
      <c r="W10" s="306"/>
      <c r="X10" s="306"/>
      <c r="Y10" s="306"/>
      <c r="Z10" s="306"/>
      <c r="AA10" s="299"/>
      <c r="AB10" s="299"/>
      <c r="AC10" s="299"/>
      <c r="AW10" s="306"/>
      <c r="AX10" s="306"/>
      <c r="AY10" s="306"/>
    </row>
    <row r="11" spans="3:51" ht="21" customHeight="1" x14ac:dyDescent="0.2">
      <c r="C11" s="304"/>
      <c r="H11" s="438"/>
      <c r="I11" s="438"/>
      <c r="J11" s="438"/>
      <c r="K11" s="438"/>
      <c r="L11" s="438"/>
      <c r="M11" s="438"/>
      <c r="N11" s="438"/>
      <c r="O11" s="438"/>
      <c r="P11" s="438"/>
      <c r="Q11" s="438"/>
      <c r="R11" s="438"/>
      <c r="S11" s="438"/>
      <c r="U11" s="333"/>
      <c r="V11" s="187"/>
      <c r="W11" s="306"/>
      <c r="X11" s="306"/>
      <c r="Y11" s="306"/>
      <c r="Z11" s="306"/>
      <c r="AA11" s="299"/>
      <c r="AB11" s="299"/>
      <c r="AC11" s="299"/>
      <c r="AW11" s="306"/>
      <c r="AX11" s="306"/>
      <c r="AY11" s="306"/>
    </row>
    <row r="12" spans="3:51" ht="14.1" customHeight="1" x14ac:dyDescent="0.2">
      <c r="C12" s="304"/>
      <c r="U12" s="330"/>
      <c r="V12" s="306"/>
      <c r="W12" s="306"/>
      <c r="X12" s="306"/>
      <c r="Y12" s="306"/>
      <c r="Z12" s="306"/>
      <c r="AA12" s="299"/>
      <c r="AB12" s="299"/>
      <c r="AC12" s="299"/>
      <c r="AW12" s="306"/>
      <c r="AX12" s="306"/>
      <c r="AY12" s="306"/>
    </row>
    <row r="13" spans="3:51" ht="33" customHeight="1" x14ac:dyDescent="0.2">
      <c r="C13" s="304"/>
      <c r="D13" s="437" t="s">
        <v>1</v>
      </c>
      <c r="E13" s="437"/>
      <c r="F13" s="437"/>
      <c r="G13" s="437"/>
      <c r="H13" s="437"/>
      <c r="I13" s="437"/>
      <c r="J13" s="437"/>
      <c r="K13" s="437"/>
      <c r="L13" s="437"/>
      <c r="M13" s="437"/>
      <c r="N13" s="437"/>
      <c r="O13" s="437"/>
      <c r="P13" s="437"/>
      <c r="Q13" s="437"/>
      <c r="R13" s="437"/>
      <c r="S13" s="437"/>
      <c r="T13" s="437"/>
      <c r="U13" s="330"/>
      <c r="V13" s="306"/>
      <c r="W13" s="306"/>
      <c r="X13" s="306"/>
      <c r="Y13" s="306"/>
      <c r="Z13" s="306"/>
      <c r="AA13" s="299"/>
      <c r="AB13" s="299"/>
      <c r="AC13" s="299"/>
      <c r="AW13" s="306"/>
      <c r="AX13" s="306"/>
      <c r="AY13" s="306"/>
    </row>
    <row r="14" spans="3:51" ht="66" customHeight="1" x14ac:dyDescent="0.2">
      <c r="C14" s="304"/>
      <c r="D14" s="435" t="s">
        <v>414</v>
      </c>
      <c r="E14" s="435"/>
      <c r="F14" s="435"/>
      <c r="G14" s="435"/>
      <c r="H14" s="435"/>
      <c r="I14" s="435"/>
      <c r="J14" s="435"/>
      <c r="K14" s="435"/>
      <c r="L14" s="435"/>
      <c r="M14" s="435"/>
      <c r="N14" s="435"/>
      <c r="O14" s="435"/>
      <c r="P14" s="435"/>
      <c r="Q14" s="435"/>
      <c r="R14" s="435"/>
      <c r="S14" s="435"/>
      <c r="T14" s="435"/>
      <c r="U14" s="330"/>
      <c r="V14" s="306"/>
      <c r="W14" s="306"/>
      <c r="X14" s="306"/>
      <c r="Y14" s="306"/>
      <c r="Z14" s="306"/>
      <c r="AA14" s="299"/>
      <c r="AB14" s="299"/>
      <c r="AC14" s="299"/>
      <c r="AW14" s="306"/>
      <c r="AX14" s="306"/>
      <c r="AY14" s="306"/>
    </row>
    <row r="15" spans="3:51" ht="28.5" customHeight="1" x14ac:dyDescent="0.2">
      <c r="C15" s="304"/>
      <c r="D15" s="336" t="s">
        <v>305</v>
      </c>
      <c r="E15" s="425"/>
      <c r="F15" s="425"/>
      <c r="G15" s="425"/>
      <c r="H15" s="425"/>
      <c r="I15" s="425"/>
      <c r="J15" s="425"/>
      <c r="K15" s="425"/>
      <c r="L15" s="425"/>
      <c r="M15" s="425"/>
      <c r="N15" s="425"/>
      <c r="O15" s="425"/>
      <c r="P15" s="425"/>
      <c r="Q15" s="425"/>
      <c r="R15" s="425"/>
      <c r="S15" s="425"/>
      <c r="T15" s="426"/>
      <c r="U15" s="330"/>
      <c r="V15" s="188" t="s">
        <v>539</v>
      </c>
      <c r="W15" s="306"/>
      <c r="X15" s="306"/>
      <c r="Y15" s="306"/>
      <c r="Z15" s="306"/>
      <c r="AA15" s="299"/>
      <c r="AB15" s="299"/>
      <c r="AC15" s="299"/>
      <c r="AW15" s="306"/>
      <c r="AX15" s="306"/>
      <c r="AY15" s="306"/>
    </row>
    <row r="16" spans="3:51" ht="28.5" customHeight="1" x14ac:dyDescent="0.2">
      <c r="C16" s="304"/>
      <c r="D16" s="337" t="s">
        <v>306</v>
      </c>
      <c r="E16" s="418"/>
      <c r="F16" s="419"/>
      <c r="G16" s="419"/>
      <c r="H16" s="419"/>
      <c r="I16" s="419"/>
      <c r="J16" s="419"/>
      <c r="K16" s="419"/>
      <c r="L16" s="419"/>
      <c r="M16" s="419"/>
      <c r="N16" s="419"/>
      <c r="O16" s="419"/>
      <c r="P16" s="419"/>
      <c r="Q16" s="419"/>
      <c r="R16" s="419"/>
      <c r="S16" s="419"/>
      <c r="T16" s="420"/>
      <c r="U16" s="333"/>
      <c r="V16" s="306"/>
      <c r="W16" s="306"/>
      <c r="X16" s="306"/>
      <c r="Y16" s="306"/>
      <c r="Z16" s="306"/>
      <c r="AA16" s="299"/>
      <c r="AB16" s="299"/>
      <c r="AC16" s="299"/>
      <c r="AW16" s="306"/>
      <c r="AX16" s="306"/>
      <c r="AY16" s="306"/>
    </row>
    <row r="17" spans="3:51" ht="28.5" customHeight="1" x14ac:dyDescent="0.2">
      <c r="C17" s="304"/>
      <c r="D17" s="338" t="s">
        <v>307</v>
      </c>
      <c r="E17" s="418"/>
      <c r="F17" s="419"/>
      <c r="G17" s="419"/>
      <c r="H17" s="419"/>
      <c r="I17" s="419"/>
      <c r="J17" s="419"/>
      <c r="K17" s="419"/>
      <c r="L17" s="419"/>
      <c r="M17" s="419"/>
      <c r="N17" s="419"/>
      <c r="O17" s="419"/>
      <c r="P17" s="419"/>
      <c r="Q17" s="419"/>
      <c r="R17" s="419"/>
      <c r="S17" s="419"/>
      <c r="T17" s="420"/>
      <c r="U17" s="333"/>
      <c r="V17" s="306"/>
      <c r="W17" s="306"/>
      <c r="X17" s="306"/>
      <c r="Y17" s="306"/>
      <c r="Z17" s="306"/>
      <c r="AA17" s="299"/>
      <c r="AB17" s="299"/>
      <c r="AC17" s="299"/>
      <c r="AW17" s="306"/>
      <c r="AX17" s="306"/>
      <c r="AY17" s="306"/>
    </row>
    <row r="18" spans="3:51" ht="28.5" customHeight="1" x14ac:dyDescent="0.2">
      <c r="C18" s="304"/>
      <c r="D18" s="339" t="s">
        <v>308</v>
      </c>
      <c r="E18" s="418"/>
      <c r="F18" s="419"/>
      <c r="G18" s="419"/>
      <c r="H18" s="419"/>
      <c r="I18" s="419"/>
      <c r="J18" s="419"/>
      <c r="K18" s="419"/>
      <c r="L18" s="419"/>
      <c r="M18" s="419"/>
      <c r="N18" s="419"/>
      <c r="O18" s="419"/>
      <c r="P18" s="419"/>
      <c r="Q18" s="419"/>
      <c r="R18" s="419"/>
      <c r="S18" s="419"/>
      <c r="T18" s="420"/>
      <c r="U18" s="330"/>
      <c r="V18" s="188"/>
      <c r="W18" s="299"/>
    </row>
    <row r="19" spans="3:51" ht="28.5" customHeight="1" x14ac:dyDescent="0.2">
      <c r="C19" s="304"/>
      <c r="D19" s="421" t="s">
        <v>444</v>
      </c>
      <c r="E19" s="429" t="s">
        <v>448</v>
      </c>
      <c r="F19" s="430"/>
      <c r="G19" s="430"/>
      <c r="H19" s="430"/>
      <c r="I19" s="430"/>
      <c r="J19" s="430"/>
      <c r="K19" s="430"/>
      <c r="L19" s="431">
        <f>L20+L21</f>
        <v>0</v>
      </c>
      <c r="M19" s="431"/>
      <c r="N19" s="431"/>
      <c r="O19" s="431"/>
      <c r="P19" s="431"/>
      <c r="Q19" s="431"/>
      <c r="R19" s="431"/>
      <c r="S19" s="431"/>
      <c r="T19" s="340" t="s">
        <v>2</v>
      </c>
      <c r="U19" s="330"/>
      <c r="V19" s="306"/>
      <c r="W19" s="299"/>
      <c r="Y19" s="306"/>
      <c r="Z19" s="306"/>
      <c r="AA19" s="299"/>
      <c r="AB19" s="299"/>
      <c r="AC19" s="299"/>
      <c r="AW19" s="306"/>
      <c r="AX19" s="306"/>
      <c r="AY19" s="306"/>
    </row>
    <row r="20" spans="3:51" ht="28.5" customHeight="1" x14ac:dyDescent="0.2">
      <c r="C20" s="304"/>
      <c r="D20" s="422"/>
      <c r="E20" s="432" t="s">
        <v>310</v>
      </c>
      <c r="F20" s="433"/>
      <c r="G20" s="433"/>
      <c r="H20" s="433"/>
      <c r="I20" s="433"/>
      <c r="J20" s="433"/>
      <c r="K20" s="433"/>
      <c r="L20" s="415">
        <f>'1号別紙（集計）'!E14</f>
        <v>0</v>
      </c>
      <c r="M20" s="415"/>
      <c r="N20" s="415"/>
      <c r="O20" s="415"/>
      <c r="P20" s="415"/>
      <c r="Q20" s="415"/>
      <c r="R20" s="415"/>
      <c r="S20" s="415"/>
      <c r="T20" s="341" t="s">
        <v>2</v>
      </c>
      <c r="U20" s="330"/>
      <c r="V20" s="306"/>
      <c r="W20" s="260"/>
      <c r="Y20" s="306"/>
      <c r="Z20" s="306"/>
      <c r="AA20" s="299"/>
      <c r="AB20" s="299"/>
      <c r="AC20" s="299"/>
      <c r="AW20" s="306"/>
      <c r="AX20" s="306"/>
      <c r="AY20" s="306"/>
    </row>
    <row r="21" spans="3:51" ht="28.5" customHeight="1" x14ac:dyDescent="0.2">
      <c r="C21" s="304"/>
      <c r="D21" s="422"/>
      <c r="E21" s="432" t="s">
        <v>446</v>
      </c>
      <c r="F21" s="433"/>
      <c r="G21" s="433"/>
      <c r="H21" s="433"/>
      <c r="I21" s="433"/>
      <c r="J21" s="433"/>
      <c r="K21" s="433"/>
      <c r="L21" s="415">
        <f>'1号別紙（集計）'!F14</f>
        <v>0</v>
      </c>
      <c r="M21" s="415"/>
      <c r="N21" s="415"/>
      <c r="O21" s="415"/>
      <c r="P21" s="415"/>
      <c r="Q21" s="415"/>
      <c r="R21" s="415"/>
      <c r="S21" s="415"/>
      <c r="T21" s="341" t="s">
        <v>2</v>
      </c>
      <c r="U21" s="330"/>
      <c r="V21" s="306"/>
      <c r="W21" s="260" t="s">
        <v>425</v>
      </c>
      <c r="Y21" s="306"/>
      <c r="Z21" s="306"/>
      <c r="AA21" s="299"/>
      <c r="AB21" s="299"/>
      <c r="AC21" s="299"/>
      <c r="AW21" s="306"/>
      <c r="AX21" s="306"/>
      <c r="AY21" s="306"/>
    </row>
    <row r="22" spans="3:51" ht="28.5" customHeight="1" x14ac:dyDescent="0.2">
      <c r="C22" s="304"/>
      <c r="D22" s="423"/>
      <c r="E22" s="416" t="s">
        <v>447</v>
      </c>
      <c r="F22" s="417"/>
      <c r="G22" s="417"/>
      <c r="H22" s="417"/>
      <c r="I22" s="417"/>
      <c r="J22" s="417"/>
      <c r="K22" s="417"/>
      <c r="L22" s="415">
        <f>'1号別紙（集計）'!G14</f>
        <v>0</v>
      </c>
      <c r="M22" s="415"/>
      <c r="N22" s="415"/>
      <c r="O22" s="415"/>
      <c r="P22" s="415"/>
      <c r="Q22" s="415"/>
      <c r="R22" s="415"/>
      <c r="S22" s="415"/>
      <c r="T22" s="342" t="s">
        <v>2</v>
      </c>
      <c r="U22" s="330"/>
      <c r="V22" s="306"/>
      <c r="Y22" s="306"/>
      <c r="Z22" s="306"/>
      <c r="AA22" s="299"/>
      <c r="AB22" s="299"/>
      <c r="AC22" s="299"/>
      <c r="AW22" s="306"/>
      <c r="AX22" s="306"/>
      <c r="AY22" s="306"/>
    </row>
    <row r="23" spans="3:51" ht="28.5" customHeight="1" x14ac:dyDescent="0.2">
      <c r="C23" s="304"/>
      <c r="D23" s="424"/>
      <c r="E23" s="427" t="s">
        <v>445</v>
      </c>
      <c r="F23" s="428"/>
      <c r="G23" s="428"/>
      <c r="H23" s="428"/>
      <c r="I23" s="428"/>
      <c r="J23" s="428"/>
      <c r="K23" s="428"/>
      <c r="L23" s="415">
        <f>'1号別紙（集計）'!H14</f>
        <v>0</v>
      </c>
      <c r="M23" s="415"/>
      <c r="N23" s="415"/>
      <c r="O23" s="415"/>
      <c r="P23" s="415"/>
      <c r="Q23" s="415"/>
      <c r="R23" s="415"/>
      <c r="S23" s="415"/>
      <c r="T23" s="343" t="s">
        <v>2</v>
      </c>
      <c r="U23" s="330"/>
      <c r="V23" s="306"/>
      <c r="W23" s="306"/>
      <c r="Y23" s="306"/>
      <c r="Z23" s="306"/>
      <c r="AA23" s="299"/>
      <c r="AB23" s="299"/>
      <c r="AC23" s="299"/>
      <c r="AW23" s="306"/>
      <c r="AX23" s="306"/>
      <c r="AY23" s="306"/>
    </row>
    <row r="24" spans="3:51" s="311" customFormat="1" ht="28.5" customHeight="1" x14ac:dyDescent="0.2">
      <c r="C24" s="307"/>
      <c r="D24" s="406" t="s">
        <v>330</v>
      </c>
      <c r="E24" s="308" t="s">
        <v>299</v>
      </c>
      <c r="F24" s="309"/>
      <c r="G24" s="407"/>
      <c r="H24" s="407"/>
      <c r="I24" s="407"/>
      <c r="J24" s="407"/>
      <c r="K24" s="407"/>
      <c r="L24" s="407"/>
      <c r="M24" s="407"/>
      <c r="N24" s="407"/>
      <c r="O24" s="407"/>
      <c r="P24" s="407"/>
      <c r="Q24" s="407"/>
      <c r="R24" s="407"/>
      <c r="S24" s="407"/>
      <c r="T24" s="408"/>
      <c r="U24" s="310"/>
    </row>
    <row r="25" spans="3:51" s="311" customFormat="1" ht="28.5" customHeight="1" x14ac:dyDescent="0.2">
      <c r="C25" s="307"/>
      <c r="D25" s="406"/>
      <c r="E25" s="312" t="s">
        <v>300</v>
      </c>
      <c r="F25" s="313"/>
      <c r="G25" s="402"/>
      <c r="H25" s="402"/>
      <c r="I25" s="402"/>
      <c r="J25" s="402"/>
      <c r="K25" s="402"/>
      <c r="L25" s="402"/>
      <c r="M25" s="402"/>
      <c r="N25" s="402"/>
      <c r="O25" s="402"/>
      <c r="P25" s="402"/>
      <c r="Q25" s="402"/>
      <c r="R25" s="402"/>
      <c r="S25" s="402"/>
      <c r="T25" s="403"/>
      <c r="U25" s="310"/>
    </row>
    <row r="26" spans="3:51" s="311" customFormat="1" ht="28.5" customHeight="1" x14ac:dyDescent="0.2">
      <c r="C26" s="307"/>
      <c r="D26" s="406"/>
      <c r="E26" s="312" t="s">
        <v>301</v>
      </c>
      <c r="F26" s="313"/>
      <c r="G26" s="402"/>
      <c r="H26" s="402"/>
      <c r="I26" s="402"/>
      <c r="J26" s="402"/>
      <c r="K26" s="402"/>
      <c r="L26" s="402"/>
      <c r="M26" s="402"/>
      <c r="N26" s="402"/>
      <c r="O26" s="402"/>
      <c r="P26" s="402"/>
      <c r="Q26" s="402"/>
      <c r="R26" s="402"/>
      <c r="S26" s="402"/>
      <c r="T26" s="403"/>
      <c r="U26" s="310"/>
    </row>
    <row r="27" spans="3:51" s="311" customFormat="1" ht="28.5" customHeight="1" x14ac:dyDescent="0.2">
      <c r="C27" s="307"/>
      <c r="D27" s="406"/>
      <c r="E27" s="312" t="s">
        <v>302</v>
      </c>
      <c r="F27" s="313"/>
      <c r="G27" s="402"/>
      <c r="H27" s="402"/>
      <c r="I27" s="402"/>
      <c r="J27" s="402"/>
      <c r="K27" s="402"/>
      <c r="L27" s="402"/>
      <c r="M27" s="402"/>
      <c r="N27" s="402"/>
      <c r="O27" s="402"/>
      <c r="P27" s="402"/>
      <c r="Q27" s="402"/>
      <c r="R27" s="402"/>
      <c r="S27" s="402"/>
      <c r="T27" s="403"/>
      <c r="U27" s="310"/>
    </row>
    <row r="28" spans="3:51" s="311" customFormat="1" ht="28.5" customHeight="1" x14ac:dyDescent="0.2">
      <c r="C28" s="307"/>
      <c r="D28" s="406"/>
      <c r="E28" s="312" t="s">
        <v>303</v>
      </c>
      <c r="F28" s="313"/>
      <c r="G28" s="402"/>
      <c r="H28" s="402"/>
      <c r="I28" s="402"/>
      <c r="J28" s="402"/>
      <c r="K28" s="402"/>
      <c r="L28" s="402"/>
      <c r="M28" s="402"/>
      <c r="N28" s="402"/>
      <c r="O28" s="402"/>
      <c r="P28" s="402"/>
      <c r="Q28" s="402"/>
      <c r="R28" s="402"/>
      <c r="S28" s="402"/>
      <c r="T28" s="403"/>
      <c r="U28" s="310"/>
    </row>
    <row r="29" spans="3:51" s="311" customFormat="1" ht="28.5" customHeight="1" x14ac:dyDescent="0.2">
      <c r="C29" s="307"/>
      <c r="D29" s="406"/>
      <c r="E29" s="314" t="s">
        <v>304</v>
      </c>
      <c r="F29" s="315"/>
      <c r="G29" s="404"/>
      <c r="H29" s="404"/>
      <c r="I29" s="404"/>
      <c r="J29" s="404"/>
      <c r="K29" s="404"/>
      <c r="L29" s="404"/>
      <c r="M29" s="404"/>
      <c r="N29" s="404"/>
      <c r="O29" s="404"/>
      <c r="P29" s="404"/>
      <c r="Q29" s="404"/>
      <c r="R29" s="404"/>
      <c r="S29" s="404"/>
      <c r="T29" s="405"/>
      <c r="U29" s="310"/>
    </row>
    <row r="30" spans="3:51" ht="18" customHeight="1" x14ac:dyDescent="0.2">
      <c r="C30" s="304"/>
      <c r="D30" s="412" t="s">
        <v>309</v>
      </c>
      <c r="E30" s="413"/>
      <c r="F30" s="413"/>
      <c r="G30" s="413"/>
      <c r="H30" s="413"/>
      <c r="I30" s="413"/>
      <c r="J30" s="413"/>
      <c r="K30" s="413"/>
      <c r="L30" s="413"/>
      <c r="M30" s="413"/>
      <c r="N30" s="413"/>
      <c r="O30" s="413"/>
      <c r="P30" s="413"/>
      <c r="Q30" s="413"/>
      <c r="R30" s="413"/>
      <c r="S30" s="413"/>
      <c r="T30" s="414"/>
      <c r="U30" s="330"/>
    </row>
    <row r="31" spans="3:51" ht="72" customHeight="1" x14ac:dyDescent="0.2">
      <c r="C31" s="304"/>
      <c r="D31" s="409"/>
      <c r="E31" s="410"/>
      <c r="F31" s="410"/>
      <c r="G31" s="410"/>
      <c r="H31" s="410"/>
      <c r="I31" s="410"/>
      <c r="J31" s="410"/>
      <c r="K31" s="410"/>
      <c r="L31" s="410"/>
      <c r="M31" s="410"/>
      <c r="N31" s="410"/>
      <c r="O31" s="410"/>
      <c r="P31" s="410"/>
      <c r="Q31" s="410"/>
      <c r="R31" s="410"/>
      <c r="S31" s="410"/>
      <c r="T31" s="411"/>
      <c r="U31" s="330"/>
    </row>
    <row r="32" spans="3:51" ht="18" customHeight="1" x14ac:dyDescent="0.2">
      <c r="C32" s="316"/>
      <c r="D32" s="317" t="s">
        <v>407</v>
      </c>
      <c r="E32" s="318"/>
      <c r="F32" s="318"/>
      <c r="G32" s="318"/>
      <c r="H32" s="318"/>
      <c r="I32" s="318"/>
      <c r="J32" s="318"/>
      <c r="K32" s="318"/>
      <c r="L32" s="318"/>
      <c r="M32" s="318"/>
      <c r="N32" s="318"/>
      <c r="O32" s="318"/>
      <c r="P32" s="318"/>
      <c r="Q32" s="318"/>
      <c r="R32" s="318"/>
      <c r="S32" s="318"/>
      <c r="T32" s="329"/>
      <c r="U32" s="334"/>
    </row>
    <row r="33" ht="18.75"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sheetData>
  <sheetProtection algorithmName="SHA-512" hashValue="d5Lt6nWqTuHqWSrwEyojhyxNNddcbPHg5NK2VZUIOf6fFNO/yPhKmsu6JywvidWWTq2FBSbYQ502EmSHi8Cbsw==" saltValue="8N/EF9Lk74MPlCp5cEJ1dg==" spinCount="100000" sheet="1" formatCells="0" formatColumns="0" formatRows="0" selectLockedCells="1"/>
  <mergeCells count="34">
    <mergeCell ref="K4:M4"/>
    <mergeCell ref="D14:T14"/>
    <mergeCell ref="R4:S4"/>
    <mergeCell ref="O4:P4"/>
    <mergeCell ref="D13:T13"/>
    <mergeCell ref="H8:S8"/>
    <mergeCell ref="H9:S9"/>
    <mergeCell ref="H10:S10"/>
    <mergeCell ref="H11:S11"/>
    <mergeCell ref="D6:E6"/>
    <mergeCell ref="L22:S22"/>
    <mergeCell ref="E22:K22"/>
    <mergeCell ref="E17:T17"/>
    <mergeCell ref="D19:D23"/>
    <mergeCell ref="E15:T15"/>
    <mergeCell ref="E16:T16"/>
    <mergeCell ref="L23:S23"/>
    <mergeCell ref="E23:K23"/>
    <mergeCell ref="E19:K19"/>
    <mergeCell ref="L19:S19"/>
    <mergeCell ref="E21:K21"/>
    <mergeCell ref="L21:S21"/>
    <mergeCell ref="E18:T18"/>
    <mergeCell ref="E20:K20"/>
    <mergeCell ref="L20:S20"/>
    <mergeCell ref="G28:T28"/>
    <mergeCell ref="G29:T29"/>
    <mergeCell ref="D24:D29"/>
    <mergeCell ref="G24:T24"/>
    <mergeCell ref="D31:T31"/>
    <mergeCell ref="D30:T30"/>
    <mergeCell ref="G25:T25"/>
    <mergeCell ref="G26:T26"/>
    <mergeCell ref="G27:T27"/>
  </mergeCells>
  <phoneticPr fontId="5"/>
  <printOptions verticalCentered="1"/>
  <pageMargins left="0.74803149606299213" right="0.43307086614173229" top="0.39370078740157483" bottom="0.39370078740157483" header="0.19685039370078741" footer="0.23622047244094491"/>
  <pageSetup paperSize="9" orientation="portrait" r:id="rId1"/>
  <headerFooter>
    <oddFooter>&amp;R&amp;"ＭＳ Ｐ明朝,標準"&amp;10（日本産業規格A列4番）</oddFoot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99CC"/>
  </sheetPr>
  <dimension ref="A1:J14"/>
  <sheetViews>
    <sheetView showGridLines="0" zoomScale="90" zoomScaleNormal="90" zoomScaleSheetLayoutView="100" workbookViewId="0">
      <selection activeCell="A2" sqref="A2"/>
    </sheetView>
  </sheetViews>
  <sheetFormatPr defaultColWidth="9" defaultRowHeight="14.4" x14ac:dyDescent="0.2"/>
  <cols>
    <col min="1" max="1" width="2.6640625" style="134" customWidth="1"/>
    <col min="2" max="2" width="14.109375" style="134" customWidth="1"/>
    <col min="3" max="3" width="40.109375" style="134" customWidth="1"/>
    <col min="4" max="6" width="14.6640625" style="135" customWidth="1"/>
    <col min="7" max="8" width="14.6640625" style="134" customWidth="1"/>
    <col min="9" max="9" width="8.6640625" style="136" customWidth="1"/>
    <col min="10" max="10" width="13.6640625" style="136" customWidth="1"/>
    <col min="11" max="125" width="2.6640625" style="134" customWidth="1"/>
    <col min="126" max="16384" width="9" style="134"/>
  </cols>
  <sheetData>
    <row r="1" spans="1:10" ht="10.5" customHeight="1" x14ac:dyDescent="0.2"/>
    <row r="2" spans="1:10" ht="19.5" customHeight="1" x14ac:dyDescent="0.2">
      <c r="A2" s="137"/>
      <c r="B2" s="138" t="s">
        <v>487</v>
      </c>
      <c r="C2" s="137"/>
      <c r="D2" s="139"/>
      <c r="E2" s="139"/>
      <c r="F2" s="139"/>
      <c r="G2" s="137"/>
      <c r="I2" s="136" t="str">
        <f>'１号'!$W$2</f>
        <v>Ver.5</v>
      </c>
    </row>
    <row r="3" spans="1:10" ht="42" customHeight="1" thickBot="1" x14ac:dyDescent="0.25">
      <c r="A3" s="137"/>
      <c r="B3" s="441" t="s">
        <v>536</v>
      </c>
      <c r="C3" s="441"/>
      <c r="D3" s="441"/>
      <c r="E3" s="441"/>
      <c r="F3" s="441"/>
      <c r="G3" s="441"/>
      <c r="H3" s="441"/>
      <c r="I3" s="200"/>
    </row>
    <row r="4" spans="1:10" ht="33" customHeight="1" thickBot="1" x14ac:dyDescent="0.25">
      <c r="A4" s="137"/>
      <c r="B4" s="211" t="s">
        <v>521</v>
      </c>
      <c r="C4" s="212" t="s">
        <v>497</v>
      </c>
      <c r="D4" s="213" t="s">
        <v>498</v>
      </c>
      <c r="E4" s="213" t="s">
        <v>499</v>
      </c>
      <c r="F4" s="213" t="s">
        <v>500</v>
      </c>
      <c r="G4" s="213" t="s">
        <v>501</v>
      </c>
      <c r="H4" s="214" t="s">
        <v>502</v>
      </c>
      <c r="I4" s="200"/>
      <c r="J4" s="226" t="s">
        <v>537</v>
      </c>
    </row>
    <row r="5" spans="1:10" ht="34.5" customHeight="1" thickTop="1" x14ac:dyDescent="0.2">
      <c r="A5" s="137"/>
      <c r="B5" s="210" t="s">
        <v>505</v>
      </c>
      <c r="C5" s="221" t="s">
        <v>503</v>
      </c>
      <c r="D5" s="227" t="str">
        <f>'1号別紙１（活用設備）'!G35</f>
        <v/>
      </c>
      <c r="E5" s="242">
        <f>'1号別紙１（活用設備）'!G36</f>
        <v>0</v>
      </c>
      <c r="F5" s="238">
        <f>'1号別紙１（活用設備）'!G37</f>
        <v>0</v>
      </c>
      <c r="G5" s="234">
        <f>'1号別紙１（活用設備）'!G38</f>
        <v>0</v>
      </c>
      <c r="H5" s="215" t="str">
        <f>'1号別紙１（活用設備）'!G39</f>
        <v/>
      </c>
      <c r="I5" s="220" t="str">
        <f>IF(H5&gt;D5,"✖","〇")</f>
        <v>〇</v>
      </c>
      <c r="J5" s="225">
        <f>E5+F5</f>
        <v>0</v>
      </c>
    </row>
    <row r="6" spans="1:10" s="206" customFormat="1" ht="34.5" customHeight="1" x14ac:dyDescent="0.2">
      <c r="A6" s="205"/>
      <c r="B6" s="207" t="s">
        <v>506</v>
      </c>
      <c r="C6" s="222" t="s">
        <v>504</v>
      </c>
      <c r="D6" s="228">
        <f>'1号別紙２（燃料電池）'!G35+'1号別紙２（燃料電池）'!G36</f>
        <v>0</v>
      </c>
      <c r="E6" s="231">
        <f>'1号別紙２（燃料電池）'!G37</f>
        <v>0</v>
      </c>
      <c r="F6" s="239">
        <f>'1号別紙２（燃料電池）'!G38</f>
        <v>0</v>
      </c>
      <c r="G6" s="235">
        <f>'1号別紙２（燃料電池）'!G39</f>
        <v>0</v>
      </c>
      <c r="H6" s="216" t="str">
        <f>'1号別紙２（燃料電池）'!G40</f>
        <v/>
      </c>
      <c r="I6" s="220" t="str">
        <f t="shared" ref="I6:I14" si="0">IF(H6&gt;D6,"✖","〇")</f>
        <v>✖</v>
      </c>
      <c r="J6" s="225">
        <f t="shared" ref="J6:J14" si="1">E6+F6</f>
        <v>0</v>
      </c>
    </row>
    <row r="7" spans="1:10" ht="34.5" customHeight="1" x14ac:dyDescent="0.2">
      <c r="B7" s="207" t="s">
        <v>507</v>
      </c>
      <c r="C7" s="222" t="s">
        <v>510</v>
      </c>
      <c r="D7" s="228">
        <f>'1号別紙３（水素ボイラー）'!G35+'1号別紙３（水素ボイラー）'!G36</f>
        <v>0</v>
      </c>
      <c r="E7" s="231">
        <f>'1号別紙３（水素ボイラー）'!G37</f>
        <v>0</v>
      </c>
      <c r="F7" s="239">
        <f>'1号別紙３（水素ボイラー）'!G38</f>
        <v>0</v>
      </c>
      <c r="G7" s="235">
        <f>'1号別紙３（水素ボイラー）'!G39</f>
        <v>0</v>
      </c>
      <c r="H7" s="217" t="str">
        <f>'1号別紙３（水素ボイラー）'!G40</f>
        <v/>
      </c>
      <c r="I7" s="220" t="str">
        <f t="shared" si="0"/>
        <v>✖</v>
      </c>
      <c r="J7" s="225">
        <f t="shared" si="1"/>
        <v>0</v>
      </c>
    </row>
    <row r="8" spans="1:10" ht="34.5" customHeight="1" x14ac:dyDescent="0.2">
      <c r="B8" s="207" t="s">
        <v>508</v>
      </c>
      <c r="C8" s="222" t="s">
        <v>511</v>
      </c>
      <c r="D8" s="228">
        <f>'1号別紙４（温水発生機）'!G35</f>
        <v>0</v>
      </c>
      <c r="E8" s="231">
        <f>'1号別紙４（温水発生機）'!G36</f>
        <v>0</v>
      </c>
      <c r="F8" s="239">
        <f>'1号別紙４（温水発生機）'!G37</f>
        <v>0</v>
      </c>
      <c r="G8" s="235">
        <f>'1号別紙４（温水発生機）'!G38</f>
        <v>0</v>
      </c>
      <c r="H8" s="216" t="str">
        <f>'1号別紙４（温水発生機）'!G39</f>
        <v/>
      </c>
      <c r="I8" s="220" t="str">
        <f t="shared" si="0"/>
        <v>✖</v>
      </c>
      <c r="J8" s="225">
        <f t="shared" si="1"/>
        <v>0</v>
      </c>
    </row>
    <row r="9" spans="1:10" ht="34.5" customHeight="1" x14ac:dyDescent="0.2">
      <c r="B9" s="207" t="s">
        <v>509</v>
      </c>
      <c r="C9" s="222" t="s">
        <v>512</v>
      </c>
      <c r="D9" s="228">
        <f>'1号別紙５（水素バーナー）'!G35</f>
        <v>0</v>
      </c>
      <c r="E9" s="231">
        <f>'1号別紙５（水素バーナー）'!G36</f>
        <v>0</v>
      </c>
      <c r="F9" s="239">
        <f>'1号別紙５（水素バーナー）'!G37</f>
        <v>0</v>
      </c>
      <c r="G9" s="235">
        <f>'1号別紙５（水素バーナー）'!G38</f>
        <v>0</v>
      </c>
      <c r="H9" s="216" t="str">
        <f>'1号別紙５（水素バーナー）'!G39</f>
        <v/>
      </c>
      <c r="I9" s="220" t="str">
        <f t="shared" si="0"/>
        <v>✖</v>
      </c>
      <c r="J9" s="225">
        <f t="shared" si="1"/>
        <v>0</v>
      </c>
    </row>
    <row r="10" spans="1:10" ht="34.5" customHeight="1" x14ac:dyDescent="0.2">
      <c r="B10" s="207" t="s">
        <v>514</v>
      </c>
      <c r="C10" s="222" t="s">
        <v>513</v>
      </c>
      <c r="D10" s="228">
        <f>'1号別紙６-1（カードル）'!G35+'1号別紙６-1（カードル）'!G36</f>
        <v>0</v>
      </c>
      <c r="E10" s="231">
        <f>'1号別紙６-1（カードル）'!G37</f>
        <v>0</v>
      </c>
      <c r="F10" s="239">
        <f>'1号別紙６-1（カードル）'!G38</f>
        <v>0</v>
      </c>
      <c r="G10" s="235">
        <f>'1号別紙６-1（カードル）'!G39</f>
        <v>0</v>
      </c>
      <c r="H10" s="216" t="str">
        <f>'1号別紙６-1（カードル）'!G40</f>
        <v/>
      </c>
      <c r="I10" s="220" t="str">
        <f t="shared" si="0"/>
        <v>✖</v>
      </c>
      <c r="J10" s="225">
        <f t="shared" si="1"/>
        <v>0</v>
      </c>
    </row>
    <row r="11" spans="1:10" ht="34.5" customHeight="1" x14ac:dyDescent="0.2">
      <c r="B11" s="207" t="s">
        <v>515</v>
      </c>
      <c r="C11" s="222" t="s">
        <v>518</v>
      </c>
      <c r="D11" s="228">
        <f>'1号別紙６-2（トレーラー）'!G35</f>
        <v>0</v>
      </c>
      <c r="E11" s="231">
        <f>'1号別紙６-2（トレーラー）'!G37</f>
        <v>0</v>
      </c>
      <c r="F11" s="239">
        <f>'1号別紙６-2（トレーラー）'!G38</f>
        <v>0</v>
      </c>
      <c r="G11" s="235">
        <f>'1号別紙６-2（トレーラー）'!G39</f>
        <v>0</v>
      </c>
      <c r="H11" s="216" t="str">
        <f>'1号別紙６-2（トレーラー）'!G40</f>
        <v/>
      </c>
      <c r="I11" s="220" t="str">
        <f t="shared" si="0"/>
        <v>✖</v>
      </c>
      <c r="J11" s="225">
        <f t="shared" si="1"/>
        <v>0</v>
      </c>
    </row>
    <row r="12" spans="1:10" ht="34.5" customHeight="1" x14ac:dyDescent="0.2">
      <c r="B12" s="207" t="s">
        <v>516</v>
      </c>
      <c r="C12" s="222" t="s">
        <v>519</v>
      </c>
      <c r="D12" s="228">
        <f>'1号別紙６-3（吸蔵合金）'!G35+'1号別紙６-3（吸蔵合金）'!G36</f>
        <v>0</v>
      </c>
      <c r="E12" s="231">
        <f>'1号別紙６-3（吸蔵合金）'!G37+'1号別紙６-3（吸蔵合金）'!G38</f>
        <v>0</v>
      </c>
      <c r="F12" s="239">
        <f>'1号別紙６-3（吸蔵合金）'!G39</f>
        <v>0</v>
      </c>
      <c r="G12" s="235">
        <f>'1号別紙６-3（吸蔵合金）'!G40</f>
        <v>0</v>
      </c>
      <c r="H12" s="216" t="str">
        <f>'1号別紙６-3（吸蔵合金）'!G41</f>
        <v/>
      </c>
      <c r="I12" s="220" t="str">
        <f t="shared" si="0"/>
        <v>✖</v>
      </c>
      <c r="J12" s="225">
        <f t="shared" si="1"/>
        <v>0</v>
      </c>
    </row>
    <row r="13" spans="1:10" ht="34.5" customHeight="1" thickBot="1" x14ac:dyDescent="0.25">
      <c r="B13" s="208" t="s">
        <v>517</v>
      </c>
      <c r="C13" s="223" t="s">
        <v>520</v>
      </c>
      <c r="D13" s="229">
        <f>'1号別紙６-4（圧縮装置等）'!G35</f>
        <v>63000000</v>
      </c>
      <c r="E13" s="232">
        <f>'1号別紙６-4（圧縮装置等）'!G36</f>
        <v>0</v>
      </c>
      <c r="F13" s="240">
        <f>'1号別紙６-4（圧縮装置等）'!G37</f>
        <v>0</v>
      </c>
      <c r="G13" s="236">
        <f>'1号別紙６-4（圧縮装置等）'!G38</f>
        <v>0</v>
      </c>
      <c r="H13" s="218" t="str">
        <f>'1号別紙６-4（圧縮装置等）'!G39</f>
        <v/>
      </c>
      <c r="I13" s="220" t="str">
        <f t="shared" si="0"/>
        <v>✖</v>
      </c>
      <c r="J13" s="225">
        <f t="shared" si="1"/>
        <v>0</v>
      </c>
    </row>
    <row r="14" spans="1:10" ht="42" customHeight="1" thickTop="1" thickBot="1" x14ac:dyDescent="0.25">
      <c r="B14" s="209"/>
      <c r="C14" s="224" t="s">
        <v>526</v>
      </c>
      <c r="D14" s="230">
        <f>SUM(D5:D13)</f>
        <v>63000000</v>
      </c>
      <c r="E14" s="233">
        <f t="shared" ref="E14:H14" si="2">SUM(E5:E13)</f>
        <v>0</v>
      </c>
      <c r="F14" s="241">
        <f t="shared" si="2"/>
        <v>0</v>
      </c>
      <c r="G14" s="237">
        <f t="shared" si="2"/>
        <v>0</v>
      </c>
      <c r="H14" s="219">
        <f t="shared" si="2"/>
        <v>0</v>
      </c>
      <c r="I14" s="220" t="str">
        <f t="shared" si="0"/>
        <v>〇</v>
      </c>
      <c r="J14" s="225">
        <f t="shared" si="1"/>
        <v>0</v>
      </c>
    </row>
  </sheetData>
  <sheetProtection algorithmName="SHA-512" hashValue="vUyiXXaxYxRP56phpscPPVn1xuxTV3gq5aDrHCdAo/M0hYMoku1ik8YeQzZu9hirrx8uVg5ntNBaQ4MaPJeIbA==" saltValue="KjcA/EQtsIoc5EgHaDjqFw==" spinCount="100000" sheet="1" formatCells="0" formatColumns="0" formatRows="0" selectLockedCells="1"/>
  <mergeCells count="1">
    <mergeCell ref="B3:H3"/>
  </mergeCells>
  <phoneticPr fontId="31"/>
  <dataValidations count="1">
    <dataValidation imeMode="off" allowBlank="1" showInputMessage="1" showErrorMessage="1" sqref="G5" xr:uid="{00000000-0002-0000-0300-000000000000}"/>
  </dataValidations>
  <pageMargins left="0.75" right="0.43307086614173229" top="0.64" bottom="0.68" header="0.19685039370078741" footer="0.27"/>
  <pageSetup paperSize="9" orientation="landscape" r:id="rId1"/>
  <headerFooter>
    <oddFooter>&amp;R&amp;"ＭＳ Ｐ明朝,標準"&amp;10（日本産業規格A列4番）</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D6C6-6BCA-4AEF-B6A5-CADABEBE2939}">
  <dimension ref="A1:CR255"/>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3.33203125" style="245" customWidth="1"/>
    <col min="11" max="11" width="15.6640625" style="243" customWidth="1"/>
    <col min="12" max="12" width="12.6640625" style="243" customWidth="1"/>
    <col min="13" max="13" width="2.6640625" style="243" customWidth="1"/>
    <col min="14" max="14" width="29.88671875" style="243" customWidth="1"/>
    <col min="15" max="125" width="2.6640625" style="243" customWidth="1"/>
    <col min="126" max="16384" width="9" style="243"/>
  </cols>
  <sheetData>
    <row r="1" spans="1:96" ht="10.5" customHeight="1" x14ac:dyDescent="0.2"/>
    <row r="2" spans="1:96" ht="19.5" customHeight="1" x14ac:dyDescent="0.2">
      <c r="A2" s="246"/>
      <c r="B2" s="247" t="s">
        <v>592</v>
      </c>
      <c r="C2" s="246"/>
      <c r="D2" s="248"/>
      <c r="E2" s="248"/>
      <c r="F2" s="248"/>
      <c r="G2" s="246"/>
      <c r="I2" s="245" t="str">
        <f>'１号'!W2</f>
        <v>Ver.5</v>
      </c>
    </row>
    <row r="3" spans="1:96" ht="30" customHeight="1" thickBot="1" x14ac:dyDescent="0.25">
      <c r="A3" s="246"/>
      <c r="B3" s="442" t="s">
        <v>528</v>
      </c>
      <c r="C3" s="443"/>
      <c r="D3" s="443"/>
      <c r="E3" s="443"/>
      <c r="F3" s="443"/>
      <c r="G3" s="443"/>
      <c r="I3" s="249" t="s">
        <v>450</v>
      </c>
    </row>
    <row r="4" spans="1:96" ht="19.5" customHeight="1" thickBot="1" x14ac:dyDescent="0.25">
      <c r="A4" s="246"/>
      <c r="B4" s="250" t="s">
        <v>442</v>
      </c>
      <c r="C4" s="251" t="s">
        <v>313</v>
      </c>
      <c r="D4" s="251" t="s">
        <v>101</v>
      </c>
      <c r="E4" s="251" t="s">
        <v>6</v>
      </c>
      <c r="F4" s="252" t="s">
        <v>236</v>
      </c>
      <c r="G4" s="253" t="s">
        <v>102</v>
      </c>
    </row>
    <row r="5" spans="1:96" ht="19.5" customHeight="1" thickTop="1" x14ac:dyDescent="0.2">
      <c r="A5" s="254">
        <v>1</v>
      </c>
      <c r="B5" s="261"/>
      <c r="C5" s="125"/>
      <c r="D5" s="126"/>
      <c r="E5" s="319"/>
      <c r="F5" s="127"/>
      <c r="G5" s="255" t="str">
        <f>IF(D5="","",D5*E5)</f>
        <v/>
      </c>
    </row>
    <row r="6" spans="1:96" ht="19.5" customHeight="1" x14ac:dyDescent="0.2">
      <c r="A6" s="254">
        <v>2</v>
      </c>
      <c r="B6" s="262"/>
      <c r="C6" s="128"/>
      <c r="D6" s="129"/>
      <c r="E6" s="320"/>
      <c r="F6" s="127"/>
      <c r="G6" s="256" t="str">
        <f t="shared" ref="G6:G34" si="0">IF(D6="","",D6*E6)</f>
        <v/>
      </c>
      <c r="J6" s="260"/>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row>
    <row r="7" spans="1:96" ht="19.5" customHeight="1" x14ac:dyDescent="0.2">
      <c r="A7" s="254">
        <v>3</v>
      </c>
      <c r="B7" s="262"/>
      <c r="C7" s="128"/>
      <c r="D7" s="129"/>
      <c r="E7" s="320"/>
      <c r="F7" s="127"/>
      <c r="G7" s="256" t="str">
        <f t="shared" si="0"/>
        <v/>
      </c>
      <c r="J7" s="260"/>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row>
    <row r="8" spans="1:96" ht="19.5" customHeight="1" x14ac:dyDescent="0.2">
      <c r="A8" s="254">
        <v>4</v>
      </c>
      <c r="B8" s="262"/>
      <c r="C8" s="128"/>
      <c r="D8" s="129"/>
      <c r="E8" s="320"/>
      <c r="F8" s="127"/>
      <c r="G8" s="256" t="str">
        <f t="shared" si="0"/>
        <v/>
      </c>
      <c r="J8" s="260"/>
      <c r="K8" s="299"/>
      <c r="L8" s="299"/>
      <c r="M8" s="299"/>
      <c r="N8" s="299"/>
      <c r="O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row>
    <row r="9" spans="1:96" ht="19.5" customHeight="1" x14ac:dyDescent="0.2">
      <c r="A9" s="254">
        <v>5</v>
      </c>
      <c r="B9" s="262"/>
      <c r="C9" s="128"/>
      <c r="D9" s="129"/>
      <c r="E9" s="320"/>
      <c r="F9" s="127"/>
      <c r="G9" s="256" t="str">
        <f t="shared" si="0"/>
        <v/>
      </c>
      <c r="J9" s="260"/>
      <c r="K9" s="444"/>
      <c r="L9" s="444"/>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row>
    <row r="10" spans="1:96" ht="19.5" customHeight="1" x14ac:dyDescent="0.2">
      <c r="A10" s="254">
        <v>6</v>
      </c>
      <c r="B10" s="262"/>
      <c r="C10" s="128"/>
      <c r="D10" s="129"/>
      <c r="E10" s="320"/>
      <c r="F10" s="127"/>
      <c r="G10" s="256" t="str">
        <f t="shared" si="0"/>
        <v/>
      </c>
      <c r="K10" s="260"/>
      <c r="L10" s="260"/>
      <c r="M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row>
    <row r="11" spans="1:96" ht="19.5" customHeight="1" x14ac:dyDescent="0.2">
      <c r="A11" s="254">
        <v>7</v>
      </c>
      <c r="B11" s="262"/>
      <c r="C11" s="128"/>
      <c r="D11" s="129"/>
      <c r="E11" s="320"/>
      <c r="F11" s="127"/>
      <c r="G11" s="256" t="str">
        <f t="shared" si="0"/>
        <v/>
      </c>
      <c r="J11" s="344" t="str">
        <f>D35&amp;E35</f>
        <v>設置場所水素製造能力</v>
      </c>
      <c r="K11" s="345">
        <f>IF(J11=J14,K14,IF(J11=J15,K15,IF(J11=J16,K16,0)))</f>
        <v>0</v>
      </c>
      <c r="L11" s="346"/>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row>
    <row r="12" spans="1:96" ht="19.5" customHeight="1" x14ac:dyDescent="0.2">
      <c r="A12" s="254">
        <v>8</v>
      </c>
      <c r="B12" s="262"/>
      <c r="C12" s="128"/>
      <c r="D12" s="129"/>
      <c r="E12" s="320"/>
      <c r="F12" s="127"/>
      <c r="G12" s="256" t="str">
        <f t="shared" si="0"/>
        <v/>
      </c>
      <c r="J12" s="347" t="s">
        <v>563</v>
      </c>
      <c r="K12" s="348" t="str">
        <f>IF(K11&gt;=2,J18,IF(K11=1,J19,""))</f>
        <v/>
      </c>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row>
    <row r="13" spans="1:96" ht="19.5" customHeight="1" x14ac:dyDescent="0.2">
      <c r="A13" s="254">
        <v>9</v>
      </c>
      <c r="B13" s="262"/>
      <c r="C13" s="128"/>
      <c r="D13" s="129"/>
      <c r="E13" s="320"/>
      <c r="F13" s="127"/>
      <c r="G13" s="256" t="str">
        <f t="shared" si="0"/>
        <v/>
      </c>
      <c r="J13" s="136"/>
      <c r="K13" s="349"/>
      <c r="L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row>
    <row r="14" spans="1:96" ht="19.5" customHeight="1" x14ac:dyDescent="0.2">
      <c r="A14" s="254">
        <v>10</v>
      </c>
      <c r="B14" s="262"/>
      <c r="C14" s="128"/>
      <c r="D14" s="129"/>
      <c r="E14" s="320"/>
      <c r="F14" s="127"/>
      <c r="G14" s="256" t="str">
        <f t="shared" si="0"/>
        <v/>
      </c>
      <c r="J14" s="344" t="s">
        <v>564</v>
      </c>
      <c r="K14" s="344">
        <v>3</v>
      </c>
      <c r="L14" s="299"/>
      <c r="M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row>
    <row r="15" spans="1:96" ht="19.5" customHeight="1" x14ac:dyDescent="0.2">
      <c r="A15" s="254">
        <v>11</v>
      </c>
      <c r="B15" s="262"/>
      <c r="C15" s="128"/>
      <c r="D15" s="129"/>
      <c r="E15" s="320"/>
      <c r="F15" s="127"/>
      <c r="G15" s="256" t="str">
        <f t="shared" si="0"/>
        <v/>
      </c>
      <c r="J15" s="344" t="s">
        <v>565</v>
      </c>
      <c r="K15" s="344">
        <v>2</v>
      </c>
      <c r="M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row>
    <row r="16" spans="1:96" ht="19.5" customHeight="1" x14ac:dyDescent="0.2">
      <c r="A16" s="254">
        <v>12</v>
      </c>
      <c r="B16" s="262"/>
      <c r="C16" s="128"/>
      <c r="D16" s="129"/>
      <c r="E16" s="320"/>
      <c r="F16" s="127"/>
      <c r="G16" s="256" t="str">
        <f t="shared" si="0"/>
        <v/>
      </c>
      <c r="J16" s="344" t="s">
        <v>607</v>
      </c>
      <c r="K16" s="345">
        <v>1</v>
      </c>
      <c r="M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row>
    <row r="17" spans="1:96" ht="19.5" customHeight="1" x14ac:dyDescent="0.2">
      <c r="A17" s="254">
        <v>13</v>
      </c>
      <c r="B17" s="262"/>
      <c r="C17" s="128"/>
      <c r="D17" s="129"/>
      <c r="E17" s="320"/>
      <c r="F17" s="127"/>
      <c r="G17" s="256" t="str">
        <f t="shared" si="0"/>
        <v/>
      </c>
      <c r="J17" s="136"/>
      <c r="K17" s="134"/>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row>
    <row r="18" spans="1:96" ht="19.5" customHeight="1" x14ac:dyDescent="0.2">
      <c r="A18" s="254">
        <v>14</v>
      </c>
      <c r="B18" s="262"/>
      <c r="C18" s="128"/>
      <c r="D18" s="129"/>
      <c r="E18" s="320"/>
      <c r="F18" s="127"/>
      <c r="G18" s="256" t="str">
        <f t="shared" si="0"/>
        <v/>
      </c>
      <c r="J18" s="350">
        <v>370000000</v>
      </c>
      <c r="K18" s="351" t="s">
        <v>566</v>
      </c>
      <c r="L18" s="299"/>
      <c r="M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row>
    <row r="19" spans="1:96" ht="19.5" customHeight="1" x14ac:dyDescent="0.2">
      <c r="A19" s="254">
        <v>15</v>
      </c>
      <c r="B19" s="262"/>
      <c r="C19" s="128"/>
      <c r="D19" s="129"/>
      <c r="E19" s="320"/>
      <c r="F19" s="127"/>
      <c r="G19" s="256" t="str">
        <f t="shared" si="0"/>
        <v/>
      </c>
      <c r="J19" s="350">
        <v>100000000</v>
      </c>
      <c r="K19" s="351">
        <v>1</v>
      </c>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row>
    <row r="20" spans="1:96" ht="19.5" customHeight="1" x14ac:dyDescent="0.2">
      <c r="A20" s="254">
        <v>16</v>
      </c>
      <c r="B20" s="262"/>
      <c r="C20" s="128"/>
      <c r="D20" s="129"/>
      <c r="E20" s="320"/>
      <c r="F20" s="127"/>
      <c r="G20" s="256" t="str">
        <f t="shared" si="0"/>
        <v/>
      </c>
      <c r="J20" s="136"/>
      <c r="K20" s="134"/>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row>
    <row r="21" spans="1:96" ht="19.5" customHeight="1" x14ac:dyDescent="0.2">
      <c r="A21" s="254">
        <v>17</v>
      </c>
      <c r="B21" s="262"/>
      <c r="C21" s="128"/>
      <c r="D21" s="129"/>
      <c r="E21" s="320"/>
      <c r="F21" s="127"/>
      <c r="G21" s="256" t="str">
        <f t="shared" si="0"/>
        <v/>
      </c>
      <c r="J21" s="137" t="s">
        <v>567</v>
      </c>
      <c r="K21" s="138"/>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9"/>
      <c r="BH21" s="299"/>
      <c r="BI21" s="299"/>
      <c r="BJ21" s="299"/>
      <c r="BK21" s="299"/>
      <c r="BL21" s="299"/>
      <c r="BM21" s="299"/>
      <c r="BN21" s="299"/>
      <c r="BO21" s="299"/>
      <c r="BP21" s="299"/>
      <c r="BQ21" s="299"/>
      <c r="BR21" s="299"/>
      <c r="BS21" s="299"/>
      <c r="BT21" s="299"/>
      <c r="BU21" s="299"/>
      <c r="BV21" s="299"/>
      <c r="BW21" s="299"/>
      <c r="BX21" s="299"/>
      <c r="BY21" s="299"/>
      <c r="BZ21" s="299"/>
      <c r="CA21" s="299"/>
      <c r="CB21" s="299"/>
      <c r="CC21" s="299"/>
      <c r="CD21" s="299"/>
      <c r="CE21" s="299"/>
      <c r="CF21" s="299"/>
      <c r="CG21" s="299"/>
      <c r="CH21" s="299"/>
      <c r="CI21" s="299"/>
      <c r="CJ21" s="299"/>
      <c r="CK21" s="299"/>
      <c r="CL21" s="299"/>
      <c r="CM21" s="299"/>
      <c r="CN21" s="299"/>
      <c r="CO21" s="299"/>
      <c r="CP21" s="299"/>
      <c r="CQ21" s="299"/>
      <c r="CR21" s="299"/>
    </row>
    <row r="22" spans="1:96" ht="19.5" customHeight="1" x14ac:dyDescent="0.2">
      <c r="A22" s="254">
        <v>18</v>
      </c>
      <c r="B22" s="262"/>
      <c r="C22" s="128"/>
      <c r="D22" s="129"/>
      <c r="E22" s="320"/>
      <c r="F22" s="127"/>
      <c r="G22" s="256" t="str">
        <f t="shared" si="0"/>
        <v/>
      </c>
      <c r="J22" s="352" t="s">
        <v>568</v>
      </c>
      <c r="K22" s="353">
        <f>IF(ROUNDDOWN(G36*1/2-G38,-3)&gt;G35,G35,ROUNDDOWN(G36*1/2-G38,-3))</f>
        <v>0</v>
      </c>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row>
    <row r="23" spans="1:96" ht="19.5" customHeight="1" x14ac:dyDescent="0.2">
      <c r="A23" s="254">
        <v>19</v>
      </c>
      <c r="B23" s="262"/>
      <c r="C23" s="128"/>
      <c r="D23" s="129"/>
      <c r="E23" s="320"/>
      <c r="F23" s="127"/>
      <c r="G23" s="256" t="str">
        <f t="shared" si="0"/>
        <v/>
      </c>
      <c r="J23" s="352" t="s">
        <v>569</v>
      </c>
      <c r="K23" s="353">
        <f>IF(ROUNDDOWN(G36*1/2,-3)&gt;G35,G35,ROUNDDOWN(G36*1/2,-3))</f>
        <v>0</v>
      </c>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9"/>
      <c r="CH23" s="299"/>
      <c r="CI23" s="299"/>
      <c r="CJ23" s="299"/>
      <c r="CK23" s="299"/>
      <c r="CL23" s="299"/>
      <c r="CM23" s="299"/>
      <c r="CN23" s="299"/>
      <c r="CO23" s="299"/>
      <c r="CP23" s="299"/>
      <c r="CQ23" s="299"/>
      <c r="CR23" s="299"/>
    </row>
    <row r="24" spans="1:96" ht="19.5" customHeight="1" x14ac:dyDescent="0.2">
      <c r="A24" s="254">
        <v>20</v>
      </c>
      <c r="B24" s="262"/>
      <c r="C24" s="128"/>
      <c r="D24" s="129"/>
      <c r="E24" s="320"/>
      <c r="F24" s="127"/>
      <c r="G24" s="256" t="str">
        <f t="shared" si="0"/>
        <v/>
      </c>
      <c r="J24" s="354"/>
      <c r="K24" s="34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row>
    <row r="25" spans="1:96" ht="19.5" customHeight="1" x14ac:dyDescent="0.2">
      <c r="A25" s="254">
        <v>21</v>
      </c>
      <c r="B25" s="262"/>
      <c r="C25" s="128"/>
      <c r="D25" s="129"/>
      <c r="E25" s="320"/>
      <c r="F25" s="127"/>
      <c r="G25" s="256" t="str">
        <f t="shared" si="0"/>
        <v/>
      </c>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row>
    <row r="26" spans="1:96" ht="19.5" customHeight="1" x14ac:dyDescent="0.2">
      <c r="A26" s="254">
        <v>22</v>
      </c>
      <c r="B26" s="262"/>
      <c r="C26" s="128"/>
      <c r="D26" s="129"/>
      <c r="E26" s="320"/>
      <c r="F26" s="127"/>
      <c r="G26" s="256" t="str">
        <f t="shared" si="0"/>
        <v/>
      </c>
      <c r="J26" s="260"/>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row>
    <row r="27" spans="1:96" ht="19.5" customHeight="1" x14ac:dyDescent="0.2">
      <c r="A27" s="254">
        <v>23</v>
      </c>
      <c r="B27" s="262"/>
      <c r="C27" s="128"/>
      <c r="D27" s="129"/>
      <c r="E27" s="320"/>
      <c r="F27" s="127"/>
      <c r="G27" s="256" t="str">
        <f t="shared" si="0"/>
        <v/>
      </c>
      <c r="J27" s="260"/>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row>
    <row r="28" spans="1:96" ht="19.5" customHeight="1" x14ac:dyDescent="0.2">
      <c r="A28" s="254">
        <v>24</v>
      </c>
      <c r="B28" s="262"/>
      <c r="C28" s="128"/>
      <c r="D28" s="129"/>
      <c r="E28" s="320"/>
      <c r="F28" s="127"/>
      <c r="G28" s="256" t="str">
        <f t="shared" si="0"/>
        <v/>
      </c>
      <c r="J28" s="260"/>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c r="CE28" s="299"/>
      <c r="CF28" s="299"/>
      <c r="CG28" s="299"/>
      <c r="CH28" s="299"/>
      <c r="CI28" s="299"/>
      <c r="CJ28" s="299"/>
      <c r="CK28" s="299"/>
      <c r="CL28" s="299"/>
      <c r="CM28" s="299"/>
      <c r="CN28" s="299"/>
      <c r="CO28" s="299"/>
      <c r="CP28" s="299"/>
      <c r="CQ28" s="299"/>
      <c r="CR28" s="299"/>
    </row>
    <row r="29" spans="1:96" ht="19.5" customHeight="1" x14ac:dyDescent="0.2">
      <c r="A29" s="254">
        <v>25</v>
      </c>
      <c r="B29" s="262"/>
      <c r="C29" s="128"/>
      <c r="D29" s="129"/>
      <c r="E29" s="320"/>
      <c r="F29" s="127"/>
      <c r="G29" s="256" t="str">
        <f t="shared" si="0"/>
        <v/>
      </c>
      <c r="J29" s="260"/>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299"/>
      <c r="CI29" s="299"/>
      <c r="CJ29" s="299"/>
      <c r="CK29" s="299"/>
      <c r="CL29" s="299"/>
      <c r="CM29" s="299"/>
      <c r="CN29" s="299"/>
      <c r="CO29" s="299"/>
      <c r="CP29" s="299"/>
      <c r="CQ29" s="299"/>
      <c r="CR29" s="299"/>
    </row>
    <row r="30" spans="1:96" ht="19.5" customHeight="1" x14ac:dyDescent="0.2">
      <c r="A30" s="254">
        <v>26</v>
      </c>
      <c r="B30" s="262"/>
      <c r="C30" s="128"/>
      <c r="D30" s="129"/>
      <c r="E30" s="320"/>
      <c r="F30" s="127"/>
      <c r="G30" s="256" t="str">
        <f t="shared" si="0"/>
        <v/>
      </c>
      <c r="J30" s="260"/>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c r="CE30" s="299"/>
      <c r="CF30" s="299"/>
      <c r="CG30" s="299"/>
      <c r="CH30" s="299"/>
      <c r="CI30" s="299"/>
      <c r="CJ30" s="299"/>
      <c r="CK30" s="299"/>
      <c r="CL30" s="299"/>
      <c r="CM30" s="299"/>
      <c r="CN30" s="299"/>
      <c r="CO30" s="299"/>
      <c r="CP30" s="299"/>
      <c r="CQ30" s="299"/>
      <c r="CR30" s="299"/>
    </row>
    <row r="31" spans="1:96" ht="19.5" customHeight="1" x14ac:dyDescent="0.2">
      <c r="A31" s="254">
        <v>27</v>
      </c>
      <c r="B31" s="262"/>
      <c r="C31" s="128"/>
      <c r="D31" s="129"/>
      <c r="E31" s="320"/>
      <c r="F31" s="127"/>
      <c r="G31" s="256" t="str">
        <f t="shared" si="0"/>
        <v/>
      </c>
      <c r="J31" s="260"/>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row>
    <row r="32" spans="1:96" ht="19.5" customHeight="1" x14ac:dyDescent="0.2">
      <c r="A32" s="254">
        <v>28</v>
      </c>
      <c r="B32" s="262"/>
      <c r="C32" s="128"/>
      <c r="D32" s="129"/>
      <c r="E32" s="320"/>
      <c r="F32" s="127"/>
      <c r="G32" s="256" t="str">
        <f>IF(D32="","",D32*E32)</f>
        <v/>
      </c>
      <c r="J32" s="260"/>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c r="CE32" s="299"/>
      <c r="CF32" s="299"/>
      <c r="CG32" s="299"/>
      <c r="CH32" s="299"/>
      <c r="CI32" s="299"/>
      <c r="CJ32" s="299"/>
      <c r="CK32" s="299"/>
      <c r="CL32" s="299"/>
      <c r="CM32" s="299"/>
      <c r="CN32" s="299"/>
      <c r="CO32" s="299"/>
      <c r="CP32" s="299"/>
      <c r="CQ32" s="299"/>
      <c r="CR32" s="299"/>
    </row>
    <row r="33" spans="1:96" ht="19.5" customHeight="1" x14ac:dyDescent="0.2">
      <c r="A33" s="254">
        <v>29</v>
      </c>
      <c r="B33" s="262"/>
      <c r="C33" s="128"/>
      <c r="D33" s="129"/>
      <c r="E33" s="320"/>
      <c r="F33" s="127"/>
      <c r="G33" s="256" t="str">
        <f>IF(D33="","",D33*E33)</f>
        <v/>
      </c>
      <c r="J33" s="260"/>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299"/>
      <c r="CB33" s="299"/>
      <c r="CC33" s="299"/>
      <c r="CD33" s="299"/>
      <c r="CE33" s="299"/>
      <c r="CF33" s="299"/>
      <c r="CG33" s="299"/>
      <c r="CH33" s="299"/>
      <c r="CI33" s="299"/>
      <c r="CJ33" s="299"/>
      <c r="CK33" s="299"/>
      <c r="CL33" s="299"/>
      <c r="CM33" s="299"/>
      <c r="CN33" s="299"/>
      <c r="CO33" s="299"/>
      <c r="CP33" s="299"/>
      <c r="CQ33" s="299"/>
      <c r="CR33" s="299"/>
    </row>
    <row r="34" spans="1:96" ht="19.5" customHeight="1" thickBot="1" x14ac:dyDescent="0.25">
      <c r="A34" s="254">
        <v>30</v>
      </c>
      <c r="B34" s="263"/>
      <c r="C34" s="197"/>
      <c r="D34" s="130"/>
      <c r="E34" s="321"/>
      <c r="F34" s="198"/>
      <c r="G34" s="257" t="str">
        <f t="shared" si="0"/>
        <v/>
      </c>
      <c r="J34" s="260"/>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299"/>
      <c r="BU34" s="299"/>
      <c r="BV34" s="299"/>
      <c r="BW34" s="299"/>
      <c r="BX34" s="299"/>
      <c r="BY34" s="299"/>
      <c r="BZ34" s="299"/>
      <c r="CA34" s="299"/>
      <c r="CB34" s="299"/>
      <c r="CC34" s="299"/>
      <c r="CD34" s="299"/>
      <c r="CE34" s="299"/>
      <c r="CF34" s="299"/>
      <c r="CG34" s="299"/>
      <c r="CH34" s="299"/>
      <c r="CI34" s="299"/>
      <c r="CJ34" s="299"/>
      <c r="CK34" s="299"/>
      <c r="CL34" s="299"/>
      <c r="CM34" s="299"/>
      <c r="CN34" s="299"/>
      <c r="CO34" s="299"/>
      <c r="CP34" s="299"/>
      <c r="CQ34" s="299"/>
      <c r="CR34" s="299"/>
    </row>
    <row r="35" spans="1:96" ht="35.1" customHeight="1" x14ac:dyDescent="0.2">
      <c r="A35" s="246"/>
      <c r="B35" s="445" t="s">
        <v>456</v>
      </c>
      <c r="C35" s="446"/>
      <c r="D35" s="328" t="s">
        <v>570</v>
      </c>
      <c r="E35" s="447" t="s">
        <v>311</v>
      </c>
      <c r="F35" s="448"/>
      <c r="G35" s="355" t="str">
        <f>K12</f>
        <v/>
      </c>
      <c r="J35" s="260"/>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299"/>
      <c r="CE35" s="299"/>
      <c r="CF35" s="299"/>
      <c r="CG35" s="299"/>
      <c r="CH35" s="299"/>
      <c r="CI35" s="299"/>
      <c r="CJ35" s="299"/>
      <c r="CK35" s="299"/>
      <c r="CL35" s="299"/>
      <c r="CM35" s="299"/>
      <c r="CN35" s="299"/>
      <c r="CO35" s="299"/>
      <c r="CP35" s="299"/>
      <c r="CQ35" s="299"/>
      <c r="CR35" s="299"/>
    </row>
    <row r="36" spans="1:96" ht="24" customHeight="1" x14ac:dyDescent="0.2">
      <c r="A36" s="246"/>
      <c r="B36" s="449" t="s">
        <v>478</v>
      </c>
      <c r="C36" s="450"/>
      <c r="D36" s="451">
        <f>SUMIF($B$5:$B$34,"&lt;&gt;"&amp;"▼助成対象外",$G$5:$G$34)</f>
        <v>0</v>
      </c>
      <c r="E36" s="452"/>
      <c r="F36" s="453"/>
      <c r="G36" s="356">
        <f>IF(OR(G35=0,ISERROR(D36)),0,IF(D36&lt;0,0,D36))</f>
        <v>0</v>
      </c>
      <c r="J36" s="260"/>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299"/>
      <c r="CQ36" s="299"/>
      <c r="CR36" s="299"/>
    </row>
    <row r="37" spans="1:96" ht="24" customHeight="1" x14ac:dyDescent="0.2">
      <c r="A37" s="246"/>
      <c r="B37" s="449" t="s">
        <v>479</v>
      </c>
      <c r="C37" s="450"/>
      <c r="D37" s="451">
        <f>SUMIF($B$5:$B$34,"▼助成対象外",$G$5:$G$34)</f>
        <v>0</v>
      </c>
      <c r="E37" s="452"/>
      <c r="F37" s="453"/>
      <c r="G37" s="356">
        <f>IF(OR(G35=0,ISERROR(D37)),0,IF(D37&lt;0,0,D37))</f>
        <v>0</v>
      </c>
      <c r="J37" s="260"/>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299"/>
      <c r="CK37" s="299"/>
      <c r="CL37" s="299"/>
      <c r="CM37" s="299"/>
      <c r="CN37" s="299"/>
      <c r="CO37" s="299"/>
      <c r="CP37" s="299"/>
      <c r="CQ37" s="299"/>
      <c r="CR37" s="299"/>
    </row>
    <row r="38" spans="1:96" ht="24" customHeight="1" thickBot="1" x14ac:dyDescent="0.25">
      <c r="A38" s="246"/>
      <c r="B38" s="455" t="s">
        <v>463</v>
      </c>
      <c r="C38" s="456"/>
      <c r="D38" s="357" t="s">
        <v>443</v>
      </c>
      <c r="E38" s="457" t="s">
        <v>571</v>
      </c>
      <c r="F38" s="458"/>
      <c r="G38" s="264"/>
      <c r="H38" s="260" t="s">
        <v>572</v>
      </c>
      <c r="I38" s="260"/>
      <c r="J38" s="260"/>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c r="CO38" s="299"/>
      <c r="CP38" s="299"/>
      <c r="CQ38" s="299"/>
      <c r="CR38" s="299"/>
    </row>
    <row r="39" spans="1:96" ht="37.5" customHeight="1" thickTop="1" thickBot="1" x14ac:dyDescent="0.25">
      <c r="A39" s="246"/>
      <c r="B39" s="459" t="s">
        <v>488</v>
      </c>
      <c r="C39" s="460"/>
      <c r="D39" s="461" t="str">
        <f>IF(E38=J22,K22,IF(E38=J23,K23,""))</f>
        <v/>
      </c>
      <c r="E39" s="462"/>
      <c r="F39" s="463"/>
      <c r="G39" s="358" t="str">
        <f>IF(OR(G35=0,ISERROR(D39)),0,IF(D39&lt;0,0,D39))</f>
        <v/>
      </c>
      <c r="J39" s="260"/>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row>
    <row r="40" spans="1:96" ht="22.5" customHeight="1" x14ac:dyDescent="0.2">
      <c r="A40" s="246"/>
      <c r="B40" s="454" t="s">
        <v>457</v>
      </c>
      <c r="C40" s="454"/>
      <c r="D40" s="454"/>
      <c r="E40" s="454"/>
      <c r="F40" s="454"/>
      <c r="G40" s="454"/>
      <c r="H40" s="259"/>
      <c r="J40" s="260"/>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row>
    <row r="41" spans="1:96" x14ac:dyDescent="0.2">
      <c r="J41" s="260"/>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299"/>
      <c r="BY41" s="299"/>
      <c r="BZ41" s="299"/>
      <c r="CA41" s="299"/>
      <c r="CB41" s="299"/>
      <c r="CC41" s="299"/>
      <c r="CD41" s="299"/>
      <c r="CE41" s="299"/>
      <c r="CF41" s="299"/>
      <c r="CG41" s="299"/>
      <c r="CH41" s="299"/>
      <c r="CI41" s="299"/>
      <c r="CJ41" s="299"/>
      <c r="CK41" s="299"/>
      <c r="CL41" s="299"/>
      <c r="CM41" s="299"/>
      <c r="CN41" s="299"/>
      <c r="CO41" s="299"/>
      <c r="CP41" s="299"/>
      <c r="CQ41" s="299"/>
      <c r="CR41" s="299"/>
    </row>
    <row r="42" spans="1:96" x14ac:dyDescent="0.2">
      <c r="J42" s="260"/>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299"/>
      <c r="CQ42" s="299"/>
      <c r="CR42" s="299"/>
    </row>
    <row r="43" spans="1:96" x14ac:dyDescent="0.2">
      <c r="J43" s="260"/>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row>
    <row r="44" spans="1:96" x14ac:dyDescent="0.2">
      <c r="J44" s="260"/>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299"/>
      <c r="BY44" s="299"/>
      <c r="BZ44" s="299"/>
      <c r="CA44" s="299"/>
      <c r="CB44" s="299"/>
      <c r="CC44" s="299"/>
      <c r="CD44" s="299"/>
      <c r="CE44" s="299"/>
      <c r="CF44" s="299"/>
      <c r="CG44" s="299"/>
      <c r="CH44" s="299"/>
      <c r="CI44" s="299"/>
      <c r="CJ44" s="299"/>
      <c r="CK44" s="299"/>
      <c r="CL44" s="299"/>
      <c r="CM44" s="299"/>
      <c r="CN44" s="299"/>
      <c r="CO44" s="299"/>
      <c r="CP44" s="299"/>
      <c r="CQ44" s="299"/>
      <c r="CR44" s="299"/>
    </row>
    <row r="45" spans="1:96" x14ac:dyDescent="0.2">
      <c r="J45" s="260"/>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299"/>
      <c r="BH45" s="299"/>
      <c r="BI45" s="299"/>
      <c r="BJ45" s="299"/>
      <c r="BK45" s="299"/>
      <c r="BL45" s="299"/>
      <c r="BM45" s="299"/>
      <c r="BN45" s="299"/>
      <c r="BO45" s="299"/>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299"/>
      <c r="CQ45" s="299"/>
      <c r="CR45" s="299"/>
    </row>
    <row r="46" spans="1:96" x14ac:dyDescent="0.2">
      <c r="J46" s="260"/>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99"/>
      <c r="CF46" s="299"/>
      <c r="CG46" s="299"/>
      <c r="CH46" s="299"/>
      <c r="CI46" s="299"/>
      <c r="CJ46" s="299"/>
      <c r="CK46" s="299"/>
      <c r="CL46" s="299"/>
      <c r="CM46" s="299"/>
      <c r="CN46" s="299"/>
      <c r="CO46" s="299"/>
      <c r="CP46" s="299"/>
      <c r="CQ46" s="299"/>
      <c r="CR46" s="299"/>
    </row>
    <row r="47" spans="1:96" x14ac:dyDescent="0.2">
      <c r="J47" s="260"/>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row>
    <row r="48" spans="1:96" x14ac:dyDescent="0.2">
      <c r="J48" s="260"/>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row>
    <row r="49" spans="10:96" x14ac:dyDescent="0.2">
      <c r="J49" s="260"/>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row>
    <row r="50" spans="10:96" x14ac:dyDescent="0.2">
      <c r="J50" s="260"/>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299"/>
      <c r="CF50" s="299"/>
      <c r="CG50" s="299"/>
      <c r="CH50" s="299"/>
      <c r="CI50" s="299"/>
      <c r="CJ50" s="299"/>
      <c r="CK50" s="299"/>
      <c r="CL50" s="299"/>
      <c r="CM50" s="299"/>
      <c r="CN50" s="299"/>
      <c r="CO50" s="299"/>
      <c r="CP50" s="299"/>
      <c r="CQ50" s="299"/>
      <c r="CR50" s="299"/>
    </row>
    <row r="51" spans="10:96" x14ac:dyDescent="0.2">
      <c r="J51" s="260"/>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row>
    <row r="52" spans="10:96" x14ac:dyDescent="0.2">
      <c r="J52" s="260"/>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row>
    <row r="53" spans="10:96" x14ac:dyDescent="0.2">
      <c r="J53" s="260"/>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299"/>
      <c r="CF53" s="299"/>
      <c r="CG53" s="299"/>
      <c r="CH53" s="299"/>
      <c r="CI53" s="299"/>
      <c r="CJ53" s="299"/>
      <c r="CK53" s="299"/>
      <c r="CL53" s="299"/>
      <c r="CM53" s="299"/>
      <c r="CN53" s="299"/>
      <c r="CO53" s="299"/>
      <c r="CP53" s="299"/>
      <c r="CQ53" s="299"/>
      <c r="CR53" s="299"/>
    </row>
    <row r="54" spans="10:96" x14ac:dyDescent="0.2">
      <c r="J54" s="260"/>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299"/>
      <c r="CP54" s="299"/>
      <c r="CQ54" s="299"/>
      <c r="CR54" s="299"/>
    </row>
    <row r="55" spans="10:96" x14ac:dyDescent="0.2">
      <c r="J55" s="260"/>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c r="CO55" s="299"/>
      <c r="CP55" s="299"/>
      <c r="CQ55" s="299"/>
      <c r="CR55" s="299"/>
    </row>
    <row r="56" spans="10:96" x14ac:dyDescent="0.2">
      <c r="J56" s="260"/>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299"/>
      <c r="CF56" s="299"/>
      <c r="CG56" s="299"/>
      <c r="CH56" s="299"/>
      <c r="CI56" s="299"/>
      <c r="CJ56" s="299"/>
      <c r="CK56" s="299"/>
      <c r="CL56" s="299"/>
      <c r="CM56" s="299"/>
      <c r="CN56" s="299"/>
      <c r="CO56" s="299"/>
      <c r="CP56" s="299"/>
      <c r="CQ56" s="299"/>
      <c r="CR56" s="299"/>
    </row>
    <row r="57" spans="10:96" x14ac:dyDescent="0.2">
      <c r="J57" s="260"/>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c r="CO57" s="299"/>
      <c r="CP57" s="299"/>
      <c r="CQ57" s="299"/>
      <c r="CR57" s="299"/>
    </row>
    <row r="58" spans="10:96" x14ac:dyDescent="0.2">
      <c r="J58" s="260"/>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row>
    <row r="59" spans="10:96" x14ac:dyDescent="0.2">
      <c r="J59" s="260"/>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row>
    <row r="60" spans="10:96" x14ac:dyDescent="0.2">
      <c r="J60" s="260"/>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row>
    <row r="61" spans="10:96" x14ac:dyDescent="0.2">
      <c r="J61" s="260"/>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row>
    <row r="62" spans="10:96" x14ac:dyDescent="0.2">
      <c r="J62" s="260"/>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row>
    <row r="63" spans="10:96" x14ac:dyDescent="0.2">
      <c r="J63" s="260"/>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row>
    <row r="64" spans="10:96" x14ac:dyDescent="0.2">
      <c r="J64" s="260"/>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299"/>
      <c r="BT64" s="299"/>
      <c r="BU64" s="299"/>
      <c r="BV64" s="299"/>
      <c r="BW64" s="299"/>
      <c r="BX64" s="299"/>
      <c r="BY64" s="299"/>
      <c r="BZ64" s="299"/>
      <c r="CA64" s="299"/>
      <c r="CB64" s="299"/>
      <c r="CC64" s="299"/>
      <c r="CD64" s="299"/>
      <c r="CE64" s="299"/>
      <c r="CF64" s="299"/>
      <c r="CG64" s="299"/>
      <c r="CH64" s="299"/>
      <c r="CI64" s="299"/>
      <c r="CJ64" s="299"/>
      <c r="CK64" s="299"/>
      <c r="CL64" s="299"/>
      <c r="CM64" s="299"/>
      <c r="CN64" s="299"/>
      <c r="CO64" s="299"/>
      <c r="CP64" s="299"/>
      <c r="CQ64" s="299"/>
      <c r="CR64" s="299"/>
    </row>
    <row r="65" spans="10:96" x14ac:dyDescent="0.2">
      <c r="J65" s="260"/>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299"/>
      <c r="BV65" s="299"/>
      <c r="BW65" s="299"/>
      <c r="BX65" s="299"/>
      <c r="BY65" s="299"/>
      <c r="BZ65" s="299"/>
      <c r="CA65" s="299"/>
      <c r="CB65" s="299"/>
      <c r="CC65" s="299"/>
      <c r="CD65" s="299"/>
      <c r="CE65" s="299"/>
      <c r="CF65" s="299"/>
      <c r="CG65" s="299"/>
      <c r="CH65" s="299"/>
      <c r="CI65" s="299"/>
      <c r="CJ65" s="299"/>
      <c r="CK65" s="299"/>
      <c r="CL65" s="299"/>
      <c r="CM65" s="299"/>
      <c r="CN65" s="299"/>
      <c r="CO65" s="299"/>
      <c r="CP65" s="299"/>
      <c r="CQ65" s="299"/>
      <c r="CR65" s="299"/>
    </row>
    <row r="66" spans="10:96" x14ac:dyDescent="0.2">
      <c r="J66" s="260"/>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299"/>
      <c r="CO66" s="299"/>
      <c r="CP66" s="299"/>
      <c r="CQ66" s="299"/>
      <c r="CR66" s="299"/>
    </row>
    <row r="67" spans="10:96" x14ac:dyDescent="0.2">
      <c r="J67" s="260"/>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row>
    <row r="68" spans="10:96" x14ac:dyDescent="0.2">
      <c r="J68" s="260"/>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299"/>
      <c r="BV68" s="299"/>
      <c r="BW68" s="299"/>
      <c r="BX68" s="299"/>
      <c r="BY68" s="299"/>
      <c r="BZ68" s="299"/>
      <c r="CA68" s="299"/>
      <c r="CB68" s="299"/>
      <c r="CC68" s="299"/>
      <c r="CD68" s="299"/>
      <c r="CE68" s="299"/>
      <c r="CF68" s="299"/>
      <c r="CG68" s="299"/>
      <c r="CH68" s="299"/>
      <c r="CI68" s="299"/>
      <c r="CJ68" s="299"/>
      <c r="CK68" s="299"/>
      <c r="CL68" s="299"/>
      <c r="CM68" s="299"/>
      <c r="CN68" s="299"/>
      <c r="CO68" s="299"/>
      <c r="CP68" s="299"/>
      <c r="CQ68" s="299"/>
      <c r="CR68" s="299"/>
    </row>
    <row r="69" spans="10:96" x14ac:dyDescent="0.2">
      <c r="J69" s="260"/>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c r="BT69" s="299"/>
      <c r="BU69" s="299"/>
      <c r="BV69" s="299"/>
      <c r="BW69" s="299"/>
      <c r="BX69" s="299"/>
      <c r="BY69" s="299"/>
      <c r="BZ69" s="299"/>
      <c r="CA69" s="299"/>
      <c r="CB69" s="299"/>
      <c r="CC69" s="299"/>
      <c r="CD69" s="299"/>
      <c r="CE69" s="299"/>
      <c r="CF69" s="299"/>
      <c r="CG69" s="299"/>
      <c r="CH69" s="299"/>
      <c r="CI69" s="299"/>
      <c r="CJ69" s="299"/>
      <c r="CK69" s="299"/>
      <c r="CL69" s="299"/>
      <c r="CM69" s="299"/>
      <c r="CN69" s="299"/>
      <c r="CO69" s="299"/>
      <c r="CP69" s="299"/>
      <c r="CQ69" s="299"/>
      <c r="CR69" s="299"/>
    </row>
    <row r="70" spans="10:96" x14ac:dyDescent="0.2">
      <c r="J70" s="260"/>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299"/>
      <c r="BQ70" s="299"/>
      <c r="BR70" s="299"/>
      <c r="BS70" s="299"/>
      <c r="BT70" s="299"/>
      <c r="BU70" s="299"/>
      <c r="BV70" s="299"/>
      <c r="BW70" s="299"/>
      <c r="BX70" s="299"/>
      <c r="BY70" s="299"/>
      <c r="BZ70" s="299"/>
      <c r="CA70" s="299"/>
      <c r="CB70" s="299"/>
      <c r="CC70" s="299"/>
      <c r="CD70" s="299"/>
      <c r="CE70" s="299"/>
      <c r="CF70" s="299"/>
      <c r="CG70" s="299"/>
      <c r="CH70" s="299"/>
      <c r="CI70" s="299"/>
      <c r="CJ70" s="299"/>
      <c r="CK70" s="299"/>
      <c r="CL70" s="299"/>
      <c r="CM70" s="299"/>
      <c r="CN70" s="299"/>
      <c r="CO70" s="299"/>
      <c r="CP70" s="299"/>
      <c r="CQ70" s="299"/>
      <c r="CR70" s="299"/>
    </row>
    <row r="71" spans="10:96" x14ac:dyDescent="0.2">
      <c r="J71" s="260"/>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row>
    <row r="72" spans="10:96" x14ac:dyDescent="0.2">
      <c r="J72" s="260"/>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299"/>
      <c r="BS72" s="299"/>
      <c r="BT72" s="299"/>
      <c r="BU72" s="299"/>
      <c r="BV72" s="299"/>
      <c r="BW72" s="299"/>
      <c r="BX72" s="299"/>
      <c r="BY72" s="299"/>
      <c r="BZ72" s="299"/>
      <c r="CA72" s="299"/>
      <c r="CB72" s="299"/>
      <c r="CC72" s="299"/>
      <c r="CD72" s="299"/>
      <c r="CE72" s="299"/>
      <c r="CF72" s="299"/>
      <c r="CG72" s="299"/>
      <c r="CH72" s="299"/>
      <c r="CI72" s="299"/>
      <c r="CJ72" s="299"/>
      <c r="CK72" s="299"/>
      <c r="CL72" s="299"/>
      <c r="CM72" s="299"/>
      <c r="CN72" s="299"/>
      <c r="CO72" s="299"/>
      <c r="CP72" s="299"/>
      <c r="CQ72" s="299"/>
      <c r="CR72" s="299"/>
    </row>
    <row r="73" spans="10:96" x14ac:dyDescent="0.2">
      <c r="J73" s="260"/>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299"/>
      <c r="BS73" s="299"/>
      <c r="BT73" s="299"/>
      <c r="BU73" s="299"/>
      <c r="BV73" s="299"/>
      <c r="BW73" s="299"/>
      <c r="BX73" s="299"/>
      <c r="BY73" s="299"/>
      <c r="BZ73" s="299"/>
      <c r="CA73" s="299"/>
      <c r="CB73" s="299"/>
      <c r="CC73" s="299"/>
      <c r="CD73" s="299"/>
      <c r="CE73" s="299"/>
      <c r="CF73" s="299"/>
      <c r="CG73" s="299"/>
      <c r="CH73" s="299"/>
      <c r="CI73" s="299"/>
      <c r="CJ73" s="299"/>
      <c r="CK73" s="299"/>
      <c r="CL73" s="299"/>
      <c r="CM73" s="299"/>
      <c r="CN73" s="299"/>
      <c r="CO73" s="299"/>
      <c r="CP73" s="299"/>
      <c r="CQ73" s="299"/>
      <c r="CR73" s="299"/>
    </row>
    <row r="74" spans="10:96" x14ac:dyDescent="0.2">
      <c r="J74" s="260"/>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299"/>
      <c r="BS74" s="299"/>
      <c r="BT74" s="299"/>
      <c r="BU74" s="299"/>
      <c r="BV74" s="299"/>
      <c r="BW74" s="299"/>
      <c r="BX74" s="299"/>
      <c r="BY74" s="299"/>
      <c r="BZ74" s="299"/>
      <c r="CA74" s="299"/>
      <c r="CB74" s="299"/>
      <c r="CC74" s="299"/>
      <c r="CD74" s="299"/>
      <c r="CE74" s="299"/>
      <c r="CF74" s="299"/>
      <c r="CG74" s="299"/>
      <c r="CH74" s="299"/>
      <c r="CI74" s="299"/>
      <c r="CJ74" s="299"/>
      <c r="CK74" s="299"/>
      <c r="CL74" s="299"/>
      <c r="CM74" s="299"/>
      <c r="CN74" s="299"/>
      <c r="CO74" s="299"/>
      <c r="CP74" s="299"/>
      <c r="CQ74" s="299"/>
      <c r="CR74" s="299"/>
    </row>
    <row r="75" spans="10:96" x14ac:dyDescent="0.2">
      <c r="J75" s="260"/>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row>
    <row r="76" spans="10:96" x14ac:dyDescent="0.2">
      <c r="J76" s="260"/>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c r="CA76" s="299"/>
      <c r="CB76" s="299"/>
      <c r="CC76" s="299"/>
      <c r="CD76" s="299"/>
      <c r="CE76" s="299"/>
      <c r="CF76" s="299"/>
      <c r="CG76" s="299"/>
      <c r="CH76" s="299"/>
      <c r="CI76" s="299"/>
      <c r="CJ76" s="299"/>
      <c r="CK76" s="299"/>
      <c r="CL76" s="299"/>
      <c r="CM76" s="299"/>
      <c r="CN76" s="299"/>
      <c r="CO76" s="299"/>
      <c r="CP76" s="299"/>
      <c r="CQ76" s="299"/>
      <c r="CR76" s="299"/>
    </row>
    <row r="77" spans="10:96" x14ac:dyDescent="0.2">
      <c r="J77" s="260"/>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299"/>
      <c r="CG77" s="299"/>
      <c r="CH77" s="299"/>
      <c r="CI77" s="299"/>
      <c r="CJ77" s="299"/>
      <c r="CK77" s="299"/>
      <c r="CL77" s="299"/>
      <c r="CM77" s="299"/>
      <c r="CN77" s="299"/>
      <c r="CO77" s="299"/>
      <c r="CP77" s="299"/>
      <c r="CQ77" s="299"/>
      <c r="CR77" s="299"/>
    </row>
    <row r="78" spans="10:96" x14ac:dyDescent="0.2">
      <c r="J78" s="260"/>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row>
    <row r="79" spans="10:96" x14ac:dyDescent="0.2">
      <c r="J79" s="260"/>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F79" s="299"/>
      <c r="CG79" s="299"/>
      <c r="CH79" s="299"/>
      <c r="CI79" s="299"/>
      <c r="CJ79" s="299"/>
      <c r="CK79" s="299"/>
      <c r="CL79" s="299"/>
      <c r="CM79" s="299"/>
      <c r="CN79" s="299"/>
      <c r="CO79" s="299"/>
      <c r="CP79" s="299"/>
      <c r="CQ79" s="299"/>
      <c r="CR79" s="299"/>
    </row>
    <row r="80" spans="10:96" x14ac:dyDescent="0.2">
      <c r="J80" s="260"/>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row>
    <row r="81" spans="10:96" x14ac:dyDescent="0.2">
      <c r="J81" s="260"/>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c r="BT81" s="299"/>
      <c r="BU81" s="299"/>
      <c r="BV81" s="299"/>
      <c r="BW81" s="299"/>
      <c r="BX81" s="299"/>
      <c r="BY81" s="299"/>
      <c r="BZ81" s="299"/>
      <c r="CA81" s="299"/>
      <c r="CB81" s="299"/>
      <c r="CC81" s="299"/>
      <c r="CD81" s="299"/>
      <c r="CE81" s="299"/>
      <c r="CF81" s="299"/>
      <c r="CG81" s="299"/>
      <c r="CH81" s="299"/>
      <c r="CI81" s="299"/>
      <c r="CJ81" s="299"/>
      <c r="CK81" s="299"/>
      <c r="CL81" s="299"/>
      <c r="CM81" s="299"/>
      <c r="CN81" s="299"/>
      <c r="CO81" s="299"/>
      <c r="CP81" s="299"/>
      <c r="CQ81" s="299"/>
      <c r="CR81" s="299"/>
    </row>
    <row r="82" spans="10:96" x14ac:dyDescent="0.2">
      <c r="J82" s="260"/>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c r="BT82" s="299"/>
      <c r="BU82" s="299"/>
      <c r="BV82" s="299"/>
      <c r="BW82" s="299"/>
      <c r="BX82" s="299"/>
      <c r="BY82" s="299"/>
      <c r="BZ82" s="299"/>
      <c r="CA82" s="299"/>
      <c r="CB82" s="299"/>
      <c r="CC82" s="299"/>
      <c r="CD82" s="299"/>
      <c r="CE82" s="299"/>
      <c r="CF82" s="299"/>
      <c r="CG82" s="299"/>
      <c r="CH82" s="299"/>
      <c r="CI82" s="299"/>
      <c r="CJ82" s="299"/>
      <c r="CK82" s="299"/>
      <c r="CL82" s="299"/>
      <c r="CM82" s="299"/>
      <c r="CN82" s="299"/>
      <c r="CO82" s="299"/>
      <c r="CP82" s="299"/>
      <c r="CQ82" s="299"/>
      <c r="CR82" s="299"/>
    </row>
    <row r="83" spans="10:96" x14ac:dyDescent="0.2">
      <c r="J83" s="260"/>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row>
    <row r="84" spans="10:96" x14ac:dyDescent="0.2">
      <c r="J84" s="260"/>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row>
    <row r="85" spans="10:96" x14ac:dyDescent="0.2">
      <c r="J85" s="260"/>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299"/>
      <c r="BR85" s="299"/>
      <c r="BS85" s="299"/>
      <c r="BT85" s="299"/>
      <c r="BU85" s="299"/>
      <c r="BV85" s="299"/>
      <c r="BW85" s="299"/>
      <c r="BX85" s="299"/>
      <c r="BY85" s="299"/>
      <c r="BZ85" s="299"/>
      <c r="CA85" s="299"/>
      <c r="CB85" s="299"/>
      <c r="CC85" s="299"/>
      <c r="CD85" s="299"/>
      <c r="CE85" s="299"/>
      <c r="CF85" s="299"/>
      <c r="CG85" s="299"/>
      <c r="CH85" s="299"/>
      <c r="CI85" s="299"/>
      <c r="CJ85" s="299"/>
      <c r="CK85" s="299"/>
      <c r="CL85" s="299"/>
      <c r="CM85" s="299"/>
      <c r="CN85" s="299"/>
      <c r="CO85" s="299"/>
      <c r="CP85" s="299"/>
      <c r="CQ85" s="299"/>
      <c r="CR85" s="299"/>
    </row>
    <row r="86" spans="10:96" x14ac:dyDescent="0.2">
      <c r="J86" s="260"/>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299"/>
      <c r="CK86" s="299"/>
      <c r="CL86" s="299"/>
      <c r="CM86" s="299"/>
      <c r="CN86" s="299"/>
      <c r="CO86" s="299"/>
      <c r="CP86" s="299"/>
      <c r="CQ86" s="299"/>
      <c r="CR86" s="299"/>
    </row>
    <row r="87" spans="10:96" x14ac:dyDescent="0.2">
      <c r="J87" s="260"/>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299"/>
      <c r="CK87" s="299"/>
      <c r="CL87" s="299"/>
      <c r="CM87" s="299"/>
      <c r="CN87" s="299"/>
      <c r="CO87" s="299"/>
      <c r="CP87" s="299"/>
      <c r="CQ87" s="299"/>
      <c r="CR87" s="299"/>
    </row>
    <row r="88" spans="10:96" x14ac:dyDescent="0.2">
      <c r="J88" s="260"/>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299"/>
      <c r="CB88" s="299"/>
      <c r="CC88" s="299"/>
      <c r="CD88" s="299"/>
      <c r="CE88" s="299"/>
      <c r="CF88" s="299"/>
      <c r="CG88" s="299"/>
      <c r="CH88" s="299"/>
      <c r="CI88" s="299"/>
      <c r="CJ88" s="299"/>
      <c r="CK88" s="299"/>
      <c r="CL88" s="299"/>
      <c r="CM88" s="299"/>
      <c r="CN88" s="299"/>
      <c r="CO88" s="299"/>
      <c r="CP88" s="299"/>
      <c r="CQ88" s="299"/>
      <c r="CR88" s="299"/>
    </row>
    <row r="89" spans="10:96" x14ac:dyDescent="0.2">
      <c r="J89" s="260"/>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299"/>
      <c r="BZ89" s="299"/>
      <c r="CA89" s="299"/>
      <c r="CB89" s="299"/>
      <c r="CC89" s="299"/>
      <c r="CD89" s="299"/>
      <c r="CE89" s="299"/>
      <c r="CF89" s="299"/>
      <c r="CG89" s="299"/>
      <c r="CH89" s="299"/>
      <c r="CI89" s="299"/>
      <c r="CJ89" s="299"/>
      <c r="CK89" s="299"/>
      <c r="CL89" s="299"/>
      <c r="CM89" s="299"/>
      <c r="CN89" s="299"/>
      <c r="CO89" s="299"/>
      <c r="CP89" s="299"/>
      <c r="CQ89" s="299"/>
      <c r="CR89" s="299"/>
    </row>
    <row r="90" spans="10:96" x14ac:dyDescent="0.2">
      <c r="J90" s="260"/>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c r="BU90" s="299"/>
      <c r="BV90" s="299"/>
      <c r="BW90" s="299"/>
      <c r="BX90" s="299"/>
      <c r="BY90" s="299"/>
      <c r="BZ90" s="299"/>
      <c r="CA90" s="299"/>
      <c r="CB90" s="299"/>
      <c r="CC90" s="299"/>
      <c r="CD90" s="299"/>
      <c r="CE90" s="299"/>
      <c r="CF90" s="299"/>
      <c r="CG90" s="299"/>
      <c r="CH90" s="299"/>
      <c r="CI90" s="299"/>
      <c r="CJ90" s="299"/>
      <c r="CK90" s="299"/>
      <c r="CL90" s="299"/>
      <c r="CM90" s="299"/>
      <c r="CN90" s="299"/>
      <c r="CO90" s="299"/>
      <c r="CP90" s="299"/>
      <c r="CQ90" s="299"/>
      <c r="CR90" s="299"/>
    </row>
    <row r="91" spans="10:96" x14ac:dyDescent="0.2">
      <c r="J91" s="260"/>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row>
    <row r="92" spans="10:96" x14ac:dyDescent="0.2">
      <c r="J92" s="260"/>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299"/>
      <c r="BU92" s="299"/>
      <c r="BV92" s="299"/>
      <c r="BW92" s="299"/>
      <c r="BX92" s="299"/>
      <c r="BY92" s="299"/>
      <c r="BZ92" s="299"/>
      <c r="CA92" s="299"/>
      <c r="CB92" s="299"/>
      <c r="CC92" s="299"/>
      <c r="CD92" s="299"/>
      <c r="CE92" s="299"/>
      <c r="CF92" s="299"/>
      <c r="CG92" s="299"/>
      <c r="CH92" s="299"/>
      <c r="CI92" s="299"/>
      <c r="CJ92" s="299"/>
      <c r="CK92" s="299"/>
      <c r="CL92" s="299"/>
      <c r="CM92" s="299"/>
      <c r="CN92" s="299"/>
      <c r="CO92" s="299"/>
      <c r="CP92" s="299"/>
      <c r="CQ92" s="299"/>
      <c r="CR92" s="299"/>
    </row>
    <row r="93" spans="10:96" x14ac:dyDescent="0.2">
      <c r="J93" s="260"/>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299"/>
      <c r="BS93" s="299"/>
      <c r="BT93" s="299"/>
      <c r="BU93" s="299"/>
      <c r="BV93" s="299"/>
      <c r="BW93" s="299"/>
      <c r="BX93" s="299"/>
      <c r="BY93" s="299"/>
      <c r="BZ93" s="299"/>
      <c r="CA93" s="299"/>
      <c r="CB93" s="299"/>
      <c r="CC93" s="299"/>
      <c r="CD93" s="299"/>
      <c r="CE93" s="299"/>
      <c r="CF93" s="299"/>
      <c r="CG93" s="299"/>
      <c r="CH93" s="299"/>
      <c r="CI93" s="299"/>
      <c r="CJ93" s="299"/>
      <c r="CK93" s="299"/>
      <c r="CL93" s="299"/>
      <c r="CM93" s="299"/>
      <c r="CN93" s="299"/>
      <c r="CO93" s="299"/>
      <c r="CP93" s="299"/>
      <c r="CQ93" s="299"/>
      <c r="CR93" s="299"/>
    </row>
    <row r="94" spans="10:96" x14ac:dyDescent="0.2">
      <c r="J94" s="260"/>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299"/>
      <c r="CK94" s="299"/>
      <c r="CL94" s="299"/>
      <c r="CM94" s="299"/>
      <c r="CN94" s="299"/>
      <c r="CO94" s="299"/>
      <c r="CP94" s="299"/>
      <c r="CQ94" s="299"/>
      <c r="CR94" s="299"/>
    </row>
    <row r="95" spans="10:96" x14ac:dyDescent="0.2">
      <c r="J95" s="260"/>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299"/>
      <c r="BT95" s="299"/>
      <c r="BU95" s="299"/>
      <c r="BV95" s="299"/>
      <c r="BW95" s="299"/>
      <c r="BX95" s="299"/>
      <c r="BY95" s="299"/>
      <c r="BZ95" s="299"/>
      <c r="CA95" s="299"/>
      <c r="CB95" s="299"/>
      <c r="CC95" s="299"/>
      <c r="CD95" s="299"/>
      <c r="CE95" s="299"/>
      <c r="CF95" s="299"/>
      <c r="CG95" s="299"/>
      <c r="CH95" s="299"/>
      <c r="CI95" s="299"/>
      <c r="CJ95" s="299"/>
      <c r="CK95" s="299"/>
      <c r="CL95" s="299"/>
      <c r="CM95" s="299"/>
      <c r="CN95" s="299"/>
      <c r="CO95" s="299"/>
      <c r="CP95" s="299"/>
      <c r="CQ95" s="299"/>
      <c r="CR95" s="299"/>
    </row>
    <row r="96" spans="10:96" x14ac:dyDescent="0.2">
      <c r="J96" s="260"/>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299"/>
      <c r="BU96" s="299"/>
      <c r="BV96" s="299"/>
      <c r="BW96" s="299"/>
      <c r="BX96" s="299"/>
      <c r="BY96" s="299"/>
      <c r="BZ96" s="299"/>
      <c r="CA96" s="299"/>
      <c r="CB96" s="299"/>
      <c r="CC96" s="299"/>
      <c r="CD96" s="299"/>
      <c r="CE96" s="299"/>
      <c r="CF96" s="299"/>
      <c r="CG96" s="299"/>
      <c r="CH96" s="299"/>
      <c r="CI96" s="299"/>
      <c r="CJ96" s="299"/>
      <c r="CK96" s="299"/>
      <c r="CL96" s="299"/>
      <c r="CM96" s="299"/>
      <c r="CN96" s="299"/>
      <c r="CO96" s="299"/>
      <c r="CP96" s="299"/>
      <c r="CQ96" s="299"/>
      <c r="CR96" s="299"/>
    </row>
    <row r="97" spans="10:96" x14ac:dyDescent="0.2">
      <c r="J97" s="260"/>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99"/>
      <c r="BS97" s="299"/>
      <c r="BT97" s="299"/>
      <c r="BU97" s="299"/>
      <c r="BV97" s="299"/>
      <c r="BW97" s="299"/>
      <c r="BX97" s="299"/>
      <c r="BY97" s="299"/>
      <c r="BZ97" s="299"/>
      <c r="CA97" s="299"/>
      <c r="CB97" s="299"/>
      <c r="CC97" s="299"/>
      <c r="CD97" s="299"/>
      <c r="CE97" s="299"/>
      <c r="CF97" s="299"/>
      <c r="CG97" s="299"/>
      <c r="CH97" s="299"/>
      <c r="CI97" s="299"/>
      <c r="CJ97" s="299"/>
      <c r="CK97" s="299"/>
      <c r="CL97" s="299"/>
      <c r="CM97" s="299"/>
      <c r="CN97" s="299"/>
      <c r="CO97" s="299"/>
      <c r="CP97" s="299"/>
      <c r="CQ97" s="299"/>
      <c r="CR97" s="299"/>
    </row>
    <row r="98" spans="10:96" x14ac:dyDescent="0.2">
      <c r="J98" s="260"/>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row>
    <row r="99" spans="10:96" x14ac:dyDescent="0.2">
      <c r="J99" s="260"/>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299"/>
      <c r="BQ99" s="299"/>
      <c r="BR99" s="299"/>
      <c r="BS99" s="299"/>
      <c r="BT99" s="299"/>
      <c r="BU99" s="299"/>
      <c r="BV99" s="299"/>
      <c r="BW99" s="299"/>
      <c r="BX99" s="299"/>
      <c r="BY99" s="299"/>
      <c r="BZ99" s="299"/>
      <c r="CA99" s="299"/>
      <c r="CB99" s="299"/>
      <c r="CC99" s="299"/>
      <c r="CD99" s="299"/>
      <c r="CE99" s="299"/>
      <c r="CF99" s="299"/>
      <c r="CG99" s="299"/>
      <c r="CH99" s="299"/>
      <c r="CI99" s="299"/>
      <c r="CJ99" s="299"/>
      <c r="CK99" s="299"/>
      <c r="CL99" s="299"/>
      <c r="CM99" s="299"/>
      <c r="CN99" s="299"/>
      <c r="CO99" s="299"/>
      <c r="CP99" s="299"/>
      <c r="CQ99" s="299"/>
      <c r="CR99" s="299"/>
    </row>
    <row r="100" spans="10:96" x14ac:dyDescent="0.2">
      <c r="J100" s="260"/>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c r="CA100" s="299"/>
      <c r="CB100" s="299"/>
      <c r="CC100" s="299"/>
      <c r="CD100" s="299"/>
      <c r="CE100" s="299"/>
      <c r="CF100" s="299"/>
      <c r="CG100" s="299"/>
      <c r="CH100" s="299"/>
      <c r="CI100" s="299"/>
      <c r="CJ100" s="299"/>
      <c r="CK100" s="299"/>
      <c r="CL100" s="299"/>
      <c r="CM100" s="299"/>
      <c r="CN100" s="299"/>
      <c r="CO100" s="299"/>
      <c r="CP100" s="299"/>
      <c r="CQ100" s="299"/>
      <c r="CR100" s="299"/>
    </row>
    <row r="101" spans="10:96" x14ac:dyDescent="0.2">
      <c r="J101" s="260"/>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299"/>
      <c r="BV101" s="299"/>
      <c r="BW101" s="299"/>
      <c r="BX101" s="299"/>
      <c r="BY101" s="299"/>
      <c r="BZ101" s="299"/>
      <c r="CA101" s="299"/>
      <c r="CB101" s="299"/>
      <c r="CC101" s="299"/>
      <c r="CD101" s="299"/>
      <c r="CE101" s="299"/>
      <c r="CF101" s="299"/>
      <c r="CG101" s="299"/>
      <c r="CH101" s="299"/>
      <c r="CI101" s="299"/>
      <c r="CJ101" s="299"/>
      <c r="CK101" s="299"/>
      <c r="CL101" s="299"/>
      <c r="CM101" s="299"/>
      <c r="CN101" s="299"/>
      <c r="CO101" s="299"/>
      <c r="CP101" s="299"/>
      <c r="CQ101" s="299"/>
      <c r="CR101" s="299"/>
    </row>
    <row r="102" spans="10:96" x14ac:dyDescent="0.2">
      <c r="J102" s="260"/>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row>
    <row r="103" spans="10:96" x14ac:dyDescent="0.2">
      <c r="J103" s="260"/>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299"/>
      <c r="BT103" s="299"/>
      <c r="BU103" s="299"/>
      <c r="BV103" s="299"/>
      <c r="BW103" s="299"/>
      <c r="BX103" s="299"/>
      <c r="BY103" s="299"/>
      <c r="BZ103" s="299"/>
      <c r="CA103" s="299"/>
      <c r="CB103" s="299"/>
      <c r="CC103" s="299"/>
      <c r="CD103" s="299"/>
      <c r="CE103" s="299"/>
      <c r="CF103" s="299"/>
      <c r="CG103" s="299"/>
      <c r="CH103" s="299"/>
      <c r="CI103" s="299"/>
      <c r="CJ103" s="299"/>
      <c r="CK103" s="299"/>
      <c r="CL103" s="299"/>
      <c r="CM103" s="299"/>
      <c r="CN103" s="299"/>
      <c r="CO103" s="299"/>
      <c r="CP103" s="299"/>
      <c r="CQ103" s="299"/>
      <c r="CR103" s="299"/>
    </row>
    <row r="104" spans="10:96" x14ac:dyDescent="0.2">
      <c r="J104" s="260"/>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299"/>
      <c r="BI104" s="299"/>
      <c r="BJ104" s="299"/>
      <c r="BK104" s="299"/>
      <c r="BL104" s="299"/>
      <c r="BM104" s="299"/>
      <c r="BN104" s="299"/>
      <c r="BO104" s="299"/>
      <c r="BP104" s="299"/>
      <c r="BQ104" s="299"/>
      <c r="BR104" s="299"/>
      <c r="BS104" s="299"/>
      <c r="BT104" s="299"/>
      <c r="BU104" s="299"/>
      <c r="BV104" s="299"/>
      <c r="BW104" s="299"/>
      <c r="BX104" s="299"/>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row>
    <row r="105" spans="10:96" x14ac:dyDescent="0.2">
      <c r="J105" s="260"/>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c r="BE105" s="299"/>
      <c r="BF105" s="299"/>
      <c r="BG105" s="299"/>
      <c r="BH105" s="299"/>
      <c r="BI105" s="299"/>
      <c r="BJ105" s="299"/>
      <c r="BK105" s="299"/>
      <c r="BL105" s="299"/>
      <c r="BM105" s="299"/>
      <c r="BN105" s="299"/>
      <c r="BO105" s="299"/>
      <c r="BP105" s="299"/>
      <c r="BQ105" s="299"/>
      <c r="BR105" s="299"/>
      <c r="BS105" s="299"/>
      <c r="BT105" s="299"/>
      <c r="BU105" s="299"/>
      <c r="BV105" s="299"/>
      <c r="BW105" s="299"/>
      <c r="BX105" s="299"/>
      <c r="BY105" s="299"/>
      <c r="BZ105" s="299"/>
      <c r="CA105" s="299"/>
      <c r="CB105" s="299"/>
      <c r="CC105" s="299"/>
      <c r="CD105" s="299"/>
      <c r="CE105" s="299"/>
      <c r="CF105" s="299"/>
      <c r="CG105" s="299"/>
      <c r="CH105" s="299"/>
      <c r="CI105" s="299"/>
      <c r="CJ105" s="299"/>
      <c r="CK105" s="299"/>
      <c r="CL105" s="299"/>
      <c r="CM105" s="299"/>
      <c r="CN105" s="299"/>
      <c r="CO105" s="299"/>
      <c r="CP105" s="299"/>
      <c r="CQ105" s="299"/>
      <c r="CR105" s="299"/>
    </row>
    <row r="106" spans="10:96" x14ac:dyDescent="0.2">
      <c r="J106" s="260"/>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row>
    <row r="107" spans="10:96" x14ac:dyDescent="0.2">
      <c r="J107" s="260"/>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299"/>
      <c r="BU107" s="299"/>
      <c r="BV107" s="299"/>
      <c r="BW107" s="299"/>
      <c r="BX107" s="299"/>
      <c r="BY107" s="299"/>
      <c r="BZ107" s="299"/>
      <c r="CA107" s="299"/>
      <c r="CB107" s="299"/>
      <c r="CC107" s="299"/>
      <c r="CD107" s="299"/>
      <c r="CE107" s="299"/>
      <c r="CF107" s="299"/>
      <c r="CG107" s="299"/>
      <c r="CH107" s="299"/>
      <c r="CI107" s="299"/>
      <c r="CJ107" s="299"/>
      <c r="CK107" s="299"/>
      <c r="CL107" s="299"/>
      <c r="CM107" s="299"/>
      <c r="CN107" s="299"/>
      <c r="CO107" s="299"/>
      <c r="CP107" s="299"/>
      <c r="CQ107" s="299"/>
      <c r="CR107" s="299"/>
    </row>
    <row r="108" spans="10:96" x14ac:dyDescent="0.2">
      <c r="J108" s="260"/>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row>
    <row r="109" spans="10:96" x14ac:dyDescent="0.2">
      <c r="J109" s="260"/>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F109" s="299"/>
      <c r="CG109" s="299"/>
      <c r="CH109" s="299"/>
      <c r="CI109" s="299"/>
      <c r="CJ109" s="299"/>
      <c r="CK109" s="299"/>
      <c r="CL109" s="299"/>
      <c r="CM109" s="299"/>
      <c r="CN109" s="299"/>
      <c r="CO109" s="299"/>
      <c r="CP109" s="299"/>
      <c r="CQ109" s="299"/>
      <c r="CR109" s="299"/>
    </row>
    <row r="110" spans="10:96" x14ac:dyDescent="0.2">
      <c r="J110" s="260"/>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row>
    <row r="111" spans="10:96" x14ac:dyDescent="0.2">
      <c r="J111" s="260"/>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299"/>
      <c r="AZ111" s="299"/>
      <c r="BA111" s="299"/>
      <c r="BB111" s="299"/>
      <c r="BC111" s="299"/>
      <c r="BD111" s="299"/>
      <c r="BE111" s="299"/>
      <c r="BF111" s="299"/>
      <c r="BG111" s="299"/>
      <c r="BH111" s="299"/>
      <c r="BI111" s="299"/>
      <c r="BJ111" s="299"/>
      <c r="BK111" s="299"/>
      <c r="BL111" s="299"/>
      <c r="BM111" s="299"/>
      <c r="BN111" s="299"/>
      <c r="BO111" s="299"/>
      <c r="BP111" s="299"/>
      <c r="BQ111" s="299"/>
      <c r="BR111" s="299"/>
      <c r="BS111" s="299"/>
      <c r="BT111" s="299"/>
      <c r="BU111" s="299"/>
      <c r="BV111" s="299"/>
      <c r="BW111" s="299"/>
      <c r="BX111" s="299"/>
      <c r="BY111" s="299"/>
      <c r="BZ111" s="299"/>
      <c r="CA111" s="299"/>
      <c r="CB111" s="299"/>
      <c r="CC111" s="299"/>
      <c r="CD111" s="299"/>
      <c r="CE111" s="299"/>
      <c r="CF111" s="299"/>
      <c r="CG111" s="299"/>
      <c r="CH111" s="299"/>
      <c r="CI111" s="299"/>
      <c r="CJ111" s="299"/>
      <c r="CK111" s="299"/>
      <c r="CL111" s="299"/>
      <c r="CM111" s="299"/>
      <c r="CN111" s="299"/>
      <c r="CO111" s="299"/>
      <c r="CP111" s="299"/>
      <c r="CQ111" s="299"/>
      <c r="CR111" s="299"/>
    </row>
    <row r="112" spans="10:96" x14ac:dyDescent="0.2">
      <c r="J112" s="260"/>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299"/>
      <c r="BR112" s="299"/>
      <c r="BS112" s="299"/>
      <c r="BT112" s="299"/>
      <c r="BU112" s="299"/>
      <c r="BV112" s="299"/>
      <c r="BW112" s="299"/>
      <c r="BX112" s="299"/>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row>
    <row r="113" spans="10:96" x14ac:dyDescent="0.2">
      <c r="J113" s="260"/>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c r="BZ113" s="299"/>
      <c r="CA113" s="299"/>
      <c r="CB113" s="299"/>
      <c r="CC113" s="299"/>
      <c r="CD113" s="299"/>
      <c r="CE113" s="299"/>
      <c r="CF113" s="299"/>
      <c r="CG113" s="299"/>
      <c r="CH113" s="299"/>
      <c r="CI113" s="299"/>
      <c r="CJ113" s="299"/>
      <c r="CK113" s="299"/>
      <c r="CL113" s="299"/>
      <c r="CM113" s="299"/>
      <c r="CN113" s="299"/>
      <c r="CO113" s="299"/>
      <c r="CP113" s="299"/>
      <c r="CQ113" s="299"/>
      <c r="CR113" s="299"/>
    </row>
    <row r="114" spans="10:96" x14ac:dyDescent="0.2">
      <c r="J114" s="260"/>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row>
    <row r="115" spans="10:96" x14ac:dyDescent="0.2">
      <c r="J115" s="260"/>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299"/>
      <c r="AZ115" s="299"/>
      <c r="BA115" s="299"/>
      <c r="BB115" s="299"/>
      <c r="BC115" s="299"/>
      <c r="BD115" s="299"/>
      <c r="BE115" s="299"/>
      <c r="BF115" s="299"/>
      <c r="BG115" s="299"/>
      <c r="BH115" s="299"/>
      <c r="BI115" s="299"/>
      <c r="BJ115" s="299"/>
      <c r="BK115" s="299"/>
      <c r="BL115" s="299"/>
      <c r="BM115" s="299"/>
      <c r="BN115" s="299"/>
      <c r="BO115" s="299"/>
      <c r="BP115" s="299"/>
      <c r="BQ115" s="299"/>
      <c r="BR115" s="299"/>
      <c r="BS115" s="299"/>
      <c r="BT115" s="299"/>
      <c r="BU115" s="299"/>
      <c r="BV115" s="299"/>
      <c r="BW115" s="299"/>
      <c r="BX115" s="299"/>
      <c r="BY115" s="299"/>
      <c r="BZ115" s="299"/>
      <c r="CA115" s="299"/>
      <c r="CB115" s="299"/>
      <c r="CC115" s="299"/>
      <c r="CD115" s="299"/>
      <c r="CE115" s="299"/>
      <c r="CF115" s="299"/>
      <c r="CG115" s="299"/>
      <c r="CH115" s="299"/>
      <c r="CI115" s="299"/>
      <c r="CJ115" s="299"/>
      <c r="CK115" s="299"/>
      <c r="CL115" s="299"/>
      <c r="CM115" s="299"/>
      <c r="CN115" s="299"/>
      <c r="CO115" s="299"/>
      <c r="CP115" s="299"/>
      <c r="CQ115" s="299"/>
      <c r="CR115" s="299"/>
    </row>
    <row r="116" spans="10:96" x14ac:dyDescent="0.2">
      <c r="J116" s="260"/>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299"/>
      <c r="CK116" s="299"/>
      <c r="CL116" s="299"/>
      <c r="CM116" s="299"/>
      <c r="CN116" s="299"/>
      <c r="CO116" s="299"/>
      <c r="CP116" s="299"/>
      <c r="CQ116" s="299"/>
      <c r="CR116" s="299"/>
    </row>
    <row r="117" spans="10:96" x14ac:dyDescent="0.2">
      <c r="J117" s="260"/>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row>
    <row r="118" spans="10:96" x14ac:dyDescent="0.2">
      <c r="J118" s="260"/>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row>
    <row r="119" spans="10:96" x14ac:dyDescent="0.2">
      <c r="J119" s="260"/>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299"/>
      <c r="BT119" s="299"/>
      <c r="BU119" s="299"/>
      <c r="BV119" s="299"/>
      <c r="BW119" s="299"/>
      <c r="BX119" s="299"/>
      <c r="BY119" s="299"/>
      <c r="BZ119" s="299"/>
      <c r="CA119" s="299"/>
      <c r="CB119" s="299"/>
      <c r="CC119" s="299"/>
      <c r="CD119" s="299"/>
      <c r="CE119" s="299"/>
      <c r="CF119" s="299"/>
      <c r="CG119" s="299"/>
      <c r="CH119" s="299"/>
      <c r="CI119" s="299"/>
      <c r="CJ119" s="299"/>
      <c r="CK119" s="299"/>
      <c r="CL119" s="299"/>
      <c r="CM119" s="299"/>
      <c r="CN119" s="299"/>
      <c r="CO119" s="299"/>
      <c r="CP119" s="299"/>
      <c r="CQ119" s="299"/>
      <c r="CR119" s="299"/>
    </row>
    <row r="120" spans="10:96" x14ac:dyDescent="0.2">
      <c r="J120" s="260"/>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row>
    <row r="121" spans="10:96" x14ac:dyDescent="0.2">
      <c r="J121" s="260"/>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c r="BV121" s="299"/>
      <c r="BW121" s="299"/>
      <c r="BX121" s="299"/>
      <c r="BY121" s="299"/>
      <c r="BZ121" s="299"/>
      <c r="CA121" s="299"/>
      <c r="CB121" s="299"/>
      <c r="CC121" s="299"/>
      <c r="CD121" s="299"/>
      <c r="CE121" s="299"/>
      <c r="CF121" s="299"/>
      <c r="CG121" s="299"/>
      <c r="CH121" s="299"/>
      <c r="CI121" s="299"/>
      <c r="CJ121" s="299"/>
      <c r="CK121" s="299"/>
      <c r="CL121" s="299"/>
      <c r="CM121" s="299"/>
      <c r="CN121" s="299"/>
      <c r="CO121" s="299"/>
      <c r="CP121" s="299"/>
      <c r="CQ121" s="299"/>
      <c r="CR121" s="299"/>
    </row>
    <row r="122" spans="10:96" x14ac:dyDescent="0.2">
      <c r="J122" s="260"/>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c r="BV122" s="299"/>
      <c r="BW122" s="299"/>
      <c r="BX122" s="299"/>
      <c r="BY122" s="299"/>
      <c r="BZ122" s="299"/>
      <c r="CA122" s="299"/>
      <c r="CB122" s="299"/>
      <c r="CC122" s="299"/>
      <c r="CD122" s="299"/>
      <c r="CE122" s="299"/>
      <c r="CF122" s="299"/>
      <c r="CG122" s="299"/>
      <c r="CH122" s="299"/>
      <c r="CI122" s="299"/>
      <c r="CJ122" s="299"/>
      <c r="CK122" s="299"/>
      <c r="CL122" s="299"/>
      <c r="CM122" s="299"/>
      <c r="CN122" s="299"/>
      <c r="CO122" s="299"/>
      <c r="CP122" s="299"/>
      <c r="CQ122" s="299"/>
      <c r="CR122" s="299"/>
    </row>
    <row r="123" spans="10:96" x14ac:dyDescent="0.2">
      <c r="J123" s="260"/>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299"/>
      <c r="BT123" s="299"/>
      <c r="BU123" s="299"/>
      <c r="BV123" s="299"/>
      <c r="BW123" s="299"/>
      <c r="BX123" s="299"/>
      <c r="BY123" s="299"/>
      <c r="BZ123" s="299"/>
      <c r="CA123" s="299"/>
      <c r="CB123" s="299"/>
      <c r="CC123" s="299"/>
      <c r="CD123" s="299"/>
      <c r="CE123" s="299"/>
      <c r="CF123" s="299"/>
      <c r="CG123" s="299"/>
      <c r="CH123" s="299"/>
      <c r="CI123" s="299"/>
      <c r="CJ123" s="299"/>
      <c r="CK123" s="299"/>
      <c r="CL123" s="299"/>
      <c r="CM123" s="299"/>
      <c r="CN123" s="299"/>
      <c r="CO123" s="299"/>
      <c r="CP123" s="299"/>
      <c r="CQ123" s="299"/>
      <c r="CR123" s="299"/>
    </row>
    <row r="124" spans="10:96" x14ac:dyDescent="0.2">
      <c r="J124" s="260"/>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299"/>
      <c r="BT124" s="299"/>
      <c r="BU124" s="299"/>
      <c r="BV124" s="299"/>
      <c r="BW124" s="299"/>
      <c r="BX124" s="299"/>
      <c r="BY124" s="299"/>
      <c r="BZ124" s="299"/>
      <c r="CA124" s="299"/>
      <c r="CB124" s="299"/>
      <c r="CC124" s="299"/>
      <c r="CD124" s="299"/>
      <c r="CE124" s="299"/>
      <c r="CF124" s="299"/>
      <c r="CG124" s="299"/>
      <c r="CH124" s="299"/>
      <c r="CI124" s="299"/>
      <c r="CJ124" s="299"/>
      <c r="CK124" s="299"/>
      <c r="CL124" s="299"/>
      <c r="CM124" s="299"/>
      <c r="CN124" s="299"/>
      <c r="CO124" s="299"/>
      <c r="CP124" s="299"/>
      <c r="CQ124" s="299"/>
      <c r="CR124" s="299"/>
    </row>
    <row r="125" spans="10:96" x14ac:dyDescent="0.2">
      <c r="J125" s="260"/>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row>
    <row r="126" spans="10:96" x14ac:dyDescent="0.2">
      <c r="J126" s="260"/>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row>
    <row r="127" spans="10:96" x14ac:dyDescent="0.2">
      <c r="J127" s="260"/>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c r="AG127" s="299"/>
      <c r="AH127" s="299"/>
      <c r="AI127" s="299"/>
      <c r="AJ127" s="299"/>
      <c r="AK127" s="299"/>
      <c r="AL127" s="299"/>
      <c r="AM127" s="299"/>
      <c r="AN127" s="299"/>
      <c r="AO127" s="299"/>
      <c r="AP127" s="299"/>
      <c r="AQ127" s="299"/>
      <c r="AR127" s="299"/>
      <c r="AS127" s="299"/>
      <c r="AT127" s="299"/>
      <c r="AU127" s="299"/>
      <c r="AV127" s="299"/>
      <c r="AW127" s="299"/>
      <c r="AX127" s="299"/>
      <c r="AY127" s="299"/>
      <c r="AZ127" s="299"/>
      <c r="BA127" s="299"/>
      <c r="BB127" s="299"/>
      <c r="BC127" s="299"/>
      <c r="BD127" s="299"/>
      <c r="BE127" s="299"/>
      <c r="BF127" s="299"/>
      <c r="BG127" s="299"/>
      <c r="BH127" s="299"/>
      <c r="BI127" s="299"/>
      <c r="BJ127" s="299"/>
      <c r="BK127" s="299"/>
      <c r="BL127" s="299"/>
      <c r="BM127" s="299"/>
      <c r="BN127" s="299"/>
      <c r="BO127" s="299"/>
      <c r="BP127" s="299"/>
      <c r="BQ127" s="299"/>
      <c r="BR127" s="299"/>
      <c r="BS127" s="299"/>
      <c r="BT127" s="299"/>
      <c r="BU127" s="299"/>
      <c r="BV127" s="299"/>
      <c r="BW127" s="299"/>
      <c r="BX127" s="299"/>
      <c r="BY127" s="299"/>
      <c r="BZ127" s="299"/>
      <c r="CA127" s="299"/>
      <c r="CB127" s="299"/>
      <c r="CC127" s="299"/>
      <c r="CD127" s="299"/>
      <c r="CE127" s="299"/>
      <c r="CF127" s="299"/>
      <c r="CG127" s="299"/>
      <c r="CH127" s="299"/>
      <c r="CI127" s="299"/>
      <c r="CJ127" s="299"/>
      <c r="CK127" s="299"/>
      <c r="CL127" s="299"/>
      <c r="CM127" s="299"/>
      <c r="CN127" s="299"/>
      <c r="CO127" s="299"/>
      <c r="CP127" s="299"/>
      <c r="CQ127" s="299"/>
      <c r="CR127" s="299"/>
    </row>
    <row r="128" spans="10:96" x14ac:dyDescent="0.2">
      <c r="J128" s="260"/>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c r="BQ128" s="299"/>
      <c r="BR128" s="299"/>
      <c r="BS128" s="299"/>
      <c r="BT128" s="299"/>
      <c r="BU128" s="299"/>
      <c r="BV128" s="299"/>
      <c r="BW128" s="299"/>
      <c r="BX128" s="299"/>
      <c r="BY128" s="299"/>
      <c r="BZ128" s="299"/>
      <c r="CA128" s="299"/>
      <c r="CB128" s="299"/>
      <c r="CC128" s="299"/>
      <c r="CD128" s="299"/>
      <c r="CE128" s="299"/>
      <c r="CF128" s="299"/>
      <c r="CG128" s="299"/>
      <c r="CH128" s="299"/>
      <c r="CI128" s="299"/>
      <c r="CJ128" s="299"/>
      <c r="CK128" s="299"/>
      <c r="CL128" s="299"/>
      <c r="CM128" s="299"/>
      <c r="CN128" s="299"/>
      <c r="CO128" s="299"/>
      <c r="CP128" s="299"/>
      <c r="CQ128" s="299"/>
      <c r="CR128" s="299"/>
    </row>
    <row r="129" spans="10:96" x14ac:dyDescent="0.2">
      <c r="J129" s="260"/>
      <c r="K129" s="299"/>
      <c r="L129" s="299"/>
      <c r="M129" s="299"/>
      <c r="N129" s="299"/>
      <c r="O129" s="299"/>
      <c r="P129" s="299"/>
      <c r="Q129" s="299"/>
      <c r="R129" s="299"/>
      <c r="S129" s="299"/>
      <c r="T129" s="299"/>
      <c r="U129" s="299"/>
      <c r="V129" s="299"/>
      <c r="W129" s="299"/>
      <c r="X129" s="299"/>
      <c r="Y129" s="299"/>
      <c r="Z129" s="299"/>
      <c r="AA129" s="299"/>
      <c r="AB129" s="299"/>
      <c r="AC129" s="299"/>
      <c r="AD129" s="299"/>
      <c r="AE129" s="299"/>
      <c r="AF129" s="299"/>
      <c r="AG129" s="299"/>
      <c r="AH129" s="299"/>
      <c r="AI129" s="299"/>
      <c r="AJ129" s="299"/>
      <c r="AK129" s="299"/>
      <c r="AL129" s="299"/>
      <c r="AM129" s="299"/>
      <c r="AN129" s="299"/>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row>
    <row r="130" spans="10:96" x14ac:dyDescent="0.2">
      <c r="J130" s="260"/>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row>
    <row r="131" spans="10:96" x14ac:dyDescent="0.2">
      <c r="J131" s="260"/>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299"/>
      <c r="AY131" s="299"/>
      <c r="AZ131" s="299"/>
      <c r="BA131" s="299"/>
      <c r="BB131" s="299"/>
      <c r="BC131" s="299"/>
      <c r="BD131" s="299"/>
      <c r="BE131" s="299"/>
      <c r="BF131" s="299"/>
      <c r="BG131" s="299"/>
      <c r="BH131" s="299"/>
      <c r="BI131" s="299"/>
      <c r="BJ131" s="299"/>
      <c r="BK131" s="299"/>
      <c r="BL131" s="299"/>
      <c r="BM131" s="299"/>
      <c r="BN131" s="299"/>
      <c r="BO131" s="299"/>
      <c r="BP131" s="299"/>
      <c r="BQ131" s="299"/>
      <c r="BR131" s="299"/>
      <c r="BS131" s="299"/>
      <c r="BT131" s="299"/>
      <c r="BU131" s="299"/>
      <c r="BV131" s="299"/>
      <c r="BW131" s="299"/>
      <c r="BX131" s="299"/>
      <c r="BY131" s="299"/>
      <c r="BZ131" s="299"/>
      <c r="CA131" s="299"/>
      <c r="CB131" s="299"/>
      <c r="CC131" s="299"/>
      <c r="CD131" s="299"/>
      <c r="CE131" s="299"/>
      <c r="CF131" s="299"/>
      <c r="CG131" s="299"/>
      <c r="CH131" s="299"/>
      <c r="CI131" s="299"/>
      <c r="CJ131" s="299"/>
      <c r="CK131" s="299"/>
      <c r="CL131" s="299"/>
      <c r="CM131" s="299"/>
      <c r="CN131" s="299"/>
      <c r="CO131" s="299"/>
      <c r="CP131" s="299"/>
      <c r="CQ131" s="299"/>
      <c r="CR131" s="299"/>
    </row>
    <row r="132" spans="10:96" x14ac:dyDescent="0.2">
      <c r="J132" s="260"/>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299"/>
      <c r="BR132" s="299"/>
      <c r="BS132" s="299"/>
      <c r="BT132" s="299"/>
      <c r="BU132" s="299"/>
      <c r="BV132" s="299"/>
      <c r="BW132" s="299"/>
      <c r="BX132" s="299"/>
      <c r="BY132" s="299"/>
      <c r="BZ132" s="299"/>
      <c r="CA132" s="299"/>
      <c r="CB132" s="299"/>
      <c r="CC132" s="299"/>
      <c r="CD132" s="299"/>
      <c r="CE132" s="299"/>
      <c r="CF132" s="299"/>
      <c r="CG132" s="299"/>
      <c r="CH132" s="299"/>
      <c r="CI132" s="299"/>
      <c r="CJ132" s="299"/>
      <c r="CK132" s="299"/>
      <c r="CL132" s="299"/>
      <c r="CM132" s="299"/>
      <c r="CN132" s="299"/>
      <c r="CO132" s="299"/>
      <c r="CP132" s="299"/>
      <c r="CQ132" s="299"/>
      <c r="CR132" s="299"/>
    </row>
    <row r="133" spans="10:96" x14ac:dyDescent="0.2">
      <c r="J133" s="260"/>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row>
    <row r="134" spans="10:96" x14ac:dyDescent="0.2">
      <c r="J134" s="260"/>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c r="BQ134" s="299"/>
      <c r="BR134" s="299"/>
      <c r="BS134" s="299"/>
      <c r="BT134" s="299"/>
      <c r="BU134" s="299"/>
      <c r="BV134" s="299"/>
      <c r="BW134" s="299"/>
      <c r="BX134" s="299"/>
      <c r="BY134" s="299"/>
      <c r="BZ134" s="299"/>
      <c r="CA134" s="299"/>
      <c r="CB134" s="299"/>
      <c r="CC134" s="299"/>
      <c r="CD134" s="299"/>
      <c r="CE134" s="299"/>
      <c r="CF134" s="299"/>
      <c r="CG134" s="299"/>
      <c r="CH134" s="299"/>
      <c r="CI134" s="299"/>
      <c r="CJ134" s="299"/>
      <c r="CK134" s="299"/>
      <c r="CL134" s="299"/>
      <c r="CM134" s="299"/>
      <c r="CN134" s="299"/>
      <c r="CO134" s="299"/>
      <c r="CP134" s="299"/>
      <c r="CQ134" s="299"/>
      <c r="CR134" s="299"/>
    </row>
    <row r="135" spans="10:96" x14ac:dyDescent="0.2">
      <c r="J135" s="260"/>
      <c r="K135" s="299"/>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299"/>
      <c r="AY135" s="299"/>
      <c r="AZ135" s="299"/>
      <c r="BA135" s="299"/>
      <c r="BB135" s="299"/>
      <c r="BC135" s="299"/>
      <c r="BD135" s="299"/>
      <c r="BE135" s="299"/>
      <c r="BF135" s="299"/>
      <c r="BG135" s="299"/>
      <c r="BH135" s="299"/>
      <c r="BI135" s="299"/>
      <c r="BJ135" s="299"/>
      <c r="BK135" s="299"/>
      <c r="BL135" s="299"/>
      <c r="BM135" s="299"/>
      <c r="BN135" s="299"/>
      <c r="BO135" s="299"/>
      <c r="BP135" s="299"/>
      <c r="BQ135" s="299"/>
      <c r="BR135" s="299"/>
      <c r="BS135" s="299"/>
      <c r="BT135" s="299"/>
      <c r="BU135" s="299"/>
      <c r="BV135" s="299"/>
      <c r="BW135" s="299"/>
      <c r="BX135" s="299"/>
      <c r="BY135" s="299"/>
      <c r="BZ135" s="299"/>
      <c r="CA135" s="299"/>
      <c r="CB135" s="299"/>
      <c r="CC135" s="299"/>
      <c r="CD135" s="299"/>
      <c r="CE135" s="299"/>
      <c r="CF135" s="299"/>
      <c r="CG135" s="299"/>
      <c r="CH135" s="299"/>
      <c r="CI135" s="299"/>
      <c r="CJ135" s="299"/>
      <c r="CK135" s="299"/>
      <c r="CL135" s="299"/>
      <c r="CM135" s="299"/>
      <c r="CN135" s="299"/>
      <c r="CO135" s="299"/>
      <c r="CP135" s="299"/>
      <c r="CQ135" s="299"/>
      <c r="CR135" s="299"/>
    </row>
    <row r="136" spans="10:96" x14ac:dyDescent="0.2">
      <c r="J136" s="260"/>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299"/>
      <c r="BA136" s="299"/>
      <c r="BB136" s="299"/>
      <c r="BC136" s="299"/>
      <c r="BD136" s="299"/>
      <c r="BE136" s="299"/>
      <c r="BF136" s="299"/>
      <c r="BG136" s="299"/>
      <c r="BH136" s="299"/>
      <c r="BI136" s="299"/>
      <c r="BJ136" s="299"/>
      <c r="BK136" s="299"/>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299"/>
      <c r="CN136" s="299"/>
      <c r="CO136" s="299"/>
      <c r="CP136" s="299"/>
      <c r="CQ136" s="299"/>
      <c r="CR136" s="299"/>
    </row>
    <row r="137" spans="10:96" x14ac:dyDescent="0.2">
      <c r="J137" s="260"/>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99"/>
      <c r="AR137" s="299"/>
      <c r="AS137" s="299"/>
      <c r="AT137" s="299"/>
      <c r="AU137" s="299"/>
      <c r="AV137" s="299"/>
      <c r="AW137" s="299"/>
      <c r="AX137" s="299"/>
      <c r="AY137" s="299"/>
      <c r="AZ137" s="299"/>
      <c r="BA137" s="299"/>
      <c r="BB137" s="299"/>
      <c r="BC137" s="299"/>
      <c r="BD137" s="299"/>
      <c r="BE137" s="299"/>
      <c r="BF137" s="299"/>
      <c r="BG137" s="299"/>
      <c r="BH137" s="299"/>
      <c r="BI137" s="299"/>
      <c r="BJ137" s="299"/>
      <c r="BK137" s="299"/>
      <c r="BL137" s="299"/>
      <c r="BM137" s="299"/>
      <c r="BN137" s="299"/>
      <c r="BO137" s="299"/>
      <c r="BP137" s="299"/>
      <c r="BQ137" s="299"/>
      <c r="BR137" s="299"/>
      <c r="BS137" s="299"/>
      <c r="BT137" s="299"/>
      <c r="BU137" s="299"/>
      <c r="BV137" s="299"/>
      <c r="BW137" s="299"/>
      <c r="BX137" s="299"/>
      <c r="BY137" s="299"/>
      <c r="BZ137" s="299"/>
      <c r="CA137" s="299"/>
      <c r="CB137" s="299"/>
      <c r="CC137" s="299"/>
      <c r="CD137" s="299"/>
      <c r="CE137" s="299"/>
      <c r="CF137" s="299"/>
      <c r="CG137" s="299"/>
      <c r="CH137" s="299"/>
      <c r="CI137" s="299"/>
      <c r="CJ137" s="299"/>
      <c r="CK137" s="299"/>
      <c r="CL137" s="299"/>
      <c r="CM137" s="299"/>
      <c r="CN137" s="299"/>
      <c r="CO137" s="299"/>
      <c r="CP137" s="299"/>
      <c r="CQ137" s="299"/>
      <c r="CR137" s="299"/>
    </row>
    <row r="138" spans="10:96" x14ac:dyDescent="0.2">
      <c r="J138" s="260"/>
      <c r="K138" s="299"/>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299"/>
      <c r="AS138" s="299"/>
      <c r="AT138" s="299"/>
      <c r="AU138" s="299"/>
      <c r="AV138" s="299"/>
      <c r="AW138" s="299"/>
      <c r="AX138" s="299"/>
      <c r="AY138" s="299"/>
      <c r="AZ138" s="299"/>
      <c r="BA138" s="299"/>
      <c r="BB138" s="299"/>
      <c r="BC138" s="299"/>
      <c r="BD138" s="299"/>
      <c r="BE138" s="299"/>
      <c r="BF138" s="299"/>
      <c r="BG138" s="299"/>
      <c r="BH138" s="299"/>
      <c r="BI138" s="299"/>
      <c r="BJ138" s="299"/>
      <c r="BK138" s="299"/>
      <c r="BL138" s="299"/>
      <c r="BM138" s="299"/>
      <c r="BN138" s="299"/>
      <c r="BO138" s="299"/>
      <c r="BP138" s="299"/>
      <c r="BQ138" s="299"/>
      <c r="BR138" s="299"/>
      <c r="BS138" s="299"/>
      <c r="BT138" s="299"/>
      <c r="BU138" s="299"/>
      <c r="BV138" s="299"/>
      <c r="BW138" s="299"/>
      <c r="BX138" s="299"/>
      <c r="BY138" s="299"/>
      <c r="BZ138" s="299"/>
      <c r="CA138" s="299"/>
      <c r="CB138" s="299"/>
      <c r="CC138" s="299"/>
      <c r="CD138" s="299"/>
      <c r="CE138" s="299"/>
      <c r="CF138" s="299"/>
      <c r="CG138" s="299"/>
      <c r="CH138" s="299"/>
      <c r="CI138" s="299"/>
      <c r="CJ138" s="299"/>
      <c r="CK138" s="299"/>
      <c r="CL138" s="299"/>
      <c r="CM138" s="299"/>
      <c r="CN138" s="299"/>
      <c r="CO138" s="299"/>
      <c r="CP138" s="299"/>
      <c r="CQ138" s="299"/>
      <c r="CR138" s="299"/>
    </row>
    <row r="139" spans="10:96" x14ac:dyDescent="0.2">
      <c r="J139" s="260"/>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299"/>
      <c r="AY139" s="299"/>
      <c r="AZ139" s="299"/>
      <c r="BA139" s="299"/>
      <c r="BB139" s="299"/>
      <c r="BC139" s="299"/>
      <c r="BD139" s="299"/>
      <c r="BE139" s="299"/>
      <c r="BF139" s="299"/>
      <c r="BG139" s="299"/>
      <c r="BH139" s="299"/>
      <c r="BI139" s="299"/>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299"/>
      <c r="CG139" s="299"/>
      <c r="CH139" s="299"/>
      <c r="CI139" s="299"/>
      <c r="CJ139" s="299"/>
      <c r="CK139" s="299"/>
      <c r="CL139" s="299"/>
      <c r="CM139" s="299"/>
      <c r="CN139" s="299"/>
      <c r="CO139" s="299"/>
      <c r="CP139" s="299"/>
      <c r="CQ139" s="299"/>
      <c r="CR139" s="299"/>
    </row>
    <row r="140" spans="10:96" x14ac:dyDescent="0.2">
      <c r="J140" s="260"/>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299"/>
      <c r="AP140" s="299"/>
      <c r="AQ140" s="299"/>
      <c r="AR140" s="299"/>
      <c r="AS140" s="299"/>
      <c r="AT140" s="299"/>
      <c r="AU140" s="299"/>
      <c r="AV140" s="299"/>
      <c r="AW140" s="299"/>
      <c r="AX140" s="299"/>
      <c r="AY140" s="299"/>
      <c r="AZ140" s="299"/>
      <c r="BA140" s="299"/>
      <c r="BB140" s="299"/>
      <c r="BC140" s="299"/>
      <c r="BD140" s="299"/>
      <c r="BE140" s="299"/>
      <c r="BF140" s="299"/>
      <c r="BG140" s="299"/>
      <c r="BH140" s="299"/>
      <c r="BI140" s="299"/>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F140" s="299"/>
      <c r="CG140" s="299"/>
      <c r="CH140" s="299"/>
      <c r="CI140" s="299"/>
      <c r="CJ140" s="299"/>
      <c r="CK140" s="299"/>
      <c r="CL140" s="299"/>
      <c r="CM140" s="299"/>
      <c r="CN140" s="299"/>
      <c r="CO140" s="299"/>
      <c r="CP140" s="299"/>
      <c r="CQ140" s="299"/>
      <c r="CR140" s="299"/>
    </row>
    <row r="141" spans="10:96" x14ac:dyDescent="0.2">
      <c r="J141" s="260"/>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F141" s="299"/>
      <c r="CG141" s="299"/>
      <c r="CH141" s="299"/>
      <c r="CI141" s="299"/>
      <c r="CJ141" s="299"/>
      <c r="CK141" s="299"/>
      <c r="CL141" s="299"/>
      <c r="CM141" s="299"/>
      <c r="CN141" s="299"/>
      <c r="CO141" s="299"/>
      <c r="CP141" s="299"/>
      <c r="CQ141" s="299"/>
      <c r="CR141" s="299"/>
    </row>
    <row r="142" spans="10:96" x14ac:dyDescent="0.2">
      <c r="J142" s="260"/>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c r="BU142" s="299"/>
      <c r="BV142" s="299"/>
      <c r="BW142" s="299"/>
      <c r="BX142" s="299"/>
      <c r="BY142" s="299"/>
      <c r="BZ142" s="299"/>
      <c r="CA142" s="299"/>
      <c r="CB142" s="299"/>
      <c r="CC142" s="299"/>
      <c r="CD142" s="299"/>
      <c r="CE142" s="299"/>
      <c r="CF142" s="299"/>
      <c r="CG142" s="299"/>
      <c r="CH142" s="299"/>
      <c r="CI142" s="299"/>
      <c r="CJ142" s="299"/>
      <c r="CK142" s="299"/>
      <c r="CL142" s="299"/>
      <c r="CM142" s="299"/>
      <c r="CN142" s="299"/>
      <c r="CO142" s="299"/>
      <c r="CP142" s="299"/>
      <c r="CQ142" s="299"/>
      <c r="CR142" s="299"/>
    </row>
    <row r="143" spans="10:96" x14ac:dyDescent="0.2">
      <c r="J143" s="260"/>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299"/>
      <c r="CF143" s="299"/>
      <c r="CG143" s="299"/>
      <c r="CH143" s="299"/>
      <c r="CI143" s="299"/>
      <c r="CJ143" s="299"/>
      <c r="CK143" s="299"/>
      <c r="CL143" s="299"/>
      <c r="CM143" s="299"/>
      <c r="CN143" s="299"/>
      <c r="CO143" s="299"/>
      <c r="CP143" s="299"/>
      <c r="CQ143" s="299"/>
      <c r="CR143" s="299"/>
    </row>
    <row r="144" spans="10:96" x14ac:dyDescent="0.2">
      <c r="J144" s="260"/>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c r="BU144" s="299"/>
      <c r="BV144" s="299"/>
      <c r="BW144" s="299"/>
      <c r="BX144" s="299"/>
      <c r="BY144" s="299"/>
      <c r="BZ144" s="299"/>
      <c r="CA144" s="299"/>
      <c r="CB144" s="299"/>
      <c r="CC144" s="299"/>
      <c r="CD144" s="299"/>
      <c r="CE144" s="299"/>
      <c r="CF144" s="299"/>
      <c r="CG144" s="299"/>
      <c r="CH144" s="299"/>
      <c r="CI144" s="299"/>
      <c r="CJ144" s="299"/>
      <c r="CK144" s="299"/>
      <c r="CL144" s="299"/>
      <c r="CM144" s="299"/>
      <c r="CN144" s="299"/>
      <c r="CO144" s="299"/>
      <c r="CP144" s="299"/>
      <c r="CQ144" s="299"/>
      <c r="CR144" s="299"/>
    </row>
    <row r="145" spans="10:96" x14ac:dyDescent="0.2">
      <c r="J145" s="260"/>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299"/>
      <c r="AY145" s="299"/>
      <c r="AZ145" s="299"/>
      <c r="BA145" s="299"/>
      <c r="BB145" s="299"/>
      <c r="BC145" s="299"/>
      <c r="BD145" s="299"/>
      <c r="BE145" s="299"/>
      <c r="BF145" s="299"/>
      <c r="BG145" s="299"/>
      <c r="BH145" s="299"/>
      <c r="BI145" s="299"/>
      <c r="BJ145" s="299"/>
      <c r="BK145" s="299"/>
      <c r="BL145" s="299"/>
      <c r="BM145" s="299"/>
      <c r="BN145" s="299"/>
      <c r="BO145" s="299"/>
      <c r="BP145" s="299"/>
      <c r="BQ145" s="299"/>
      <c r="BR145" s="299"/>
      <c r="BS145" s="299"/>
      <c r="BT145" s="299"/>
      <c r="BU145" s="299"/>
      <c r="BV145" s="299"/>
      <c r="BW145" s="299"/>
      <c r="BX145" s="299"/>
      <c r="BY145" s="299"/>
      <c r="BZ145" s="299"/>
      <c r="CA145" s="299"/>
      <c r="CB145" s="299"/>
      <c r="CC145" s="299"/>
      <c r="CD145" s="299"/>
      <c r="CE145" s="299"/>
      <c r="CF145" s="299"/>
      <c r="CG145" s="299"/>
      <c r="CH145" s="299"/>
      <c r="CI145" s="299"/>
      <c r="CJ145" s="299"/>
      <c r="CK145" s="299"/>
      <c r="CL145" s="299"/>
      <c r="CM145" s="299"/>
      <c r="CN145" s="299"/>
      <c r="CO145" s="299"/>
      <c r="CP145" s="299"/>
      <c r="CQ145" s="299"/>
      <c r="CR145" s="299"/>
    </row>
    <row r="146" spans="10:96" x14ac:dyDescent="0.2">
      <c r="J146" s="260"/>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c r="BQ146" s="299"/>
      <c r="BR146" s="299"/>
      <c r="BS146" s="299"/>
      <c r="BT146" s="299"/>
      <c r="BU146" s="299"/>
      <c r="BV146" s="299"/>
      <c r="BW146" s="299"/>
      <c r="BX146" s="299"/>
      <c r="BY146" s="299"/>
      <c r="BZ146" s="299"/>
      <c r="CA146" s="299"/>
      <c r="CB146" s="299"/>
      <c r="CC146" s="299"/>
      <c r="CD146" s="299"/>
      <c r="CE146" s="299"/>
      <c r="CF146" s="299"/>
      <c r="CG146" s="299"/>
      <c r="CH146" s="299"/>
      <c r="CI146" s="299"/>
      <c r="CJ146" s="299"/>
      <c r="CK146" s="299"/>
      <c r="CL146" s="299"/>
      <c r="CM146" s="299"/>
      <c r="CN146" s="299"/>
      <c r="CO146" s="299"/>
      <c r="CP146" s="299"/>
      <c r="CQ146" s="299"/>
      <c r="CR146" s="299"/>
    </row>
    <row r="147" spans="10:96" x14ac:dyDescent="0.2">
      <c r="J147" s="260"/>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299"/>
      <c r="AY147" s="299"/>
      <c r="AZ147" s="299"/>
      <c r="BA147" s="299"/>
      <c r="BB147" s="299"/>
      <c r="BC147" s="299"/>
      <c r="BD147" s="299"/>
      <c r="BE147" s="299"/>
      <c r="BF147" s="299"/>
      <c r="BG147" s="299"/>
      <c r="BH147" s="299"/>
      <c r="BI147" s="299"/>
      <c r="BJ147" s="299"/>
      <c r="BK147" s="299"/>
      <c r="BL147" s="299"/>
      <c r="BM147" s="299"/>
      <c r="BN147" s="299"/>
      <c r="BO147" s="299"/>
      <c r="BP147" s="299"/>
      <c r="BQ147" s="299"/>
      <c r="BR147" s="299"/>
      <c r="BS147" s="299"/>
      <c r="BT147" s="299"/>
      <c r="BU147" s="299"/>
      <c r="BV147" s="299"/>
      <c r="BW147" s="299"/>
      <c r="BX147" s="299"/>
      <c r="BY147" s="299"/>
      <c r="BZ147" s="299"/>
      <c r="CA147" s="299"/>
      <c r="CB147" s="299"/>
      <c r="CC147" s="299"/>
      <c r="CD147" s="299"/>
      <c r="CE147" s="299"/>
      <c r="CF147" s="299"/>
      <c r="CG147" s="299"/>
      <c r="CH147" s="299"/>
      <c r="CI147" s="299"/>
      <c r="CJ147" s="299"/>
      <c r="CK147" s="299"/>
      <c r="CL147" s="299"/>
      <c r="CM147" s="299"/>
      <c r="CN147" s="299"/>
      <c r="CO147" s="299"/>
      <c r="CP147" s="299"/>
      <c r="CQ147" s="299"/>
      <c r="CR147" s="299"/>
    </row>
    <row r="148" spans="10:96" x14ac:dyDescent="0.2">
      <c r="J148" s="260"/>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299"/>
      <c r="AY148" s="299"/>
      <c r="AZ148" s="299"/>
      <c r="BA148" s="299"/>
      <c r="BB148" s="299"/>
      <c r="BC148" s="299"/>
      <c r="BD148" s="299"/>
      <c r="BE148" s="299"/>
      <c r="BF148" s="299"/>
      <c r="BG148" s="299"/>
      <c r="BH148" s="299"/>
      <c r="BI148" s="299"/>
      <c r="BJ148" s="299"/>
      <c r="BK148" s="299"/>
      <c r="BL148" s="299"/>
      <c r="BM148" s="299"/>
      <c r="BN148" s="299"/>
      <c r="BO148" s="299"/>
      <c r="BP148" s="299"/>
      <c r="BQ148" s="299"/>
      <c r="BR148" s="299"/>
      <c r="BS148" s="299"/>
      <c r="BT148" s="299"/>
      <c r="BU148" s="299"/>
      <c r="BV148" s="299"/>
      <c r="BW148" s="299"/>
      <c r="BX148" s="299"/>
      <c r="BY148" s="299"/>
      <c r="BZ148" s="299"/>
      <c r="CA148" s="299"/>
      <c r="CB148" s="299"/>
      <c r="CC148" s="299"/>
      <c r="CD148" s="299"/>
      <c r="CE148" s="299"/>
      <c r="CF148" s="299"/>
      <c r="CG148" s="299"/>
      <c r="CH148" s="299"/>
      <c r="CI148" s="299"/>
      <c r="CJ148" s="299"/>
      <c r="CK148" s="299"/>
      <c r="CL148" s="299"/>
      <c r="CM148" s="299"/>
      <c r="CN148" s="299"/>
      <c r="CO148" s="299"/>
      <c r="CP148" s="299"/>
      <c r="CQ148" s="299"/>
      <c r="CR148" s="299"/>
    </row>
    <row r="149" spans="10:96" x14ac:dyDescent="0.2">
      <c r="J149" s="260"/>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299"/>
      <c r="BS149" s="299"/>
      <c r="BT149" s="299"/>
      <c r="BU149" s="299"/>
      <c r="BV149" s="299"/>
      <c r="BW149" s="299"/>
      <c r="BX149" s="299"/>
      <c r="BY149" s="299"/>
      <c r="BZ149" s="299"/>
      <c r="CA149" s="299"/>
      <c r="CB149" s="299"/>
      <c r="CC149" s="299"/>
      <c r="CD149" s="299"/>
      <c r="CE149" s="299"/>
      <c r="CF149" s="299"/>
      <c r="CG149" s="299"/>
      <c r="CH149" s="299"/>
      <c r="CI149" s="299"/>
      <c r="CJ149" s="299"/>
      <c r="CK149" s="299"/>
      <c r="CL149" s="299"/>
      <c r="CM149" s="299"/>
      <c r="CN149" s="299"/>
      <c r="CO149" s="299"/>
      <c r="CP149" s="299"/>
      <c r="CQ149" s="299"/>
      <c r="CR149" s="299"/>
    </row>
    <row r="150" spans="10:96" x14ac:dyDescent="0.2">
      <c r="J150" s="260"/>
      <c r="K150" s="299"/>
      <c r="L150" s="299"/>
      <c r="M150" s="299"/>
      <c r="N150" s="299"/>
      <c r="O150" s="299"/>
      <c r="P150" s="299"/>
      <c r="Q150" s="299"/>
      <c r="R150" s="299"/>
      <c r="S150" s="299"/>
      <c r="T150" s="299"/>
      <c r="U150" s="299"/>
      <c r="V150" s="299"/>
      <c r="W150" s="299"/>
      <c r="X150" s="299"/>
      <c r="Y150" s="299"/>
      <c r="Z150" s="299"/>
      <c r="AA150" s="299"/>
      <c r="AB150" s="299"/>
      <c r="AC150" s="299"/>
      <c r="AD150" s="299"/>
      <c r="AE150" s="299"/>
      <c r="AF150" s="299"/>
      <c r="AG150" s="299"/>
      <c r="AH150" s="299"/>
      <c r="AI150" s="299"/>
      <c r="AJ150" s="299"/>
      <c r="AK150" s="299"/>
      <c r="AL150" s="299"/>
      <c r="AM150" s="299"/>
      <c r="AN150" s="299"/>
      <c r="AO150" s="299"/>
      <c r="AP150" s="299"/>
      <c r="AQ150" s="299"/>
      <c r="AR150" s="299"/>
      <c r="AS150" s="299"/>
      <c r="AT150" s="299"/>
      <c r="AU150" s="299"/>
      <c r="AV150" s="299"/>
      <c r="AW150" s="299"/>
      <c r="AX150" s="299"/>
      <c r="AY150" s="299"/>
      <c r="AZ150" s="299"/>
      <c r="BA150" s="299"/>
      <c r="BB150" s="299"/>
      <c r="BC150" s="299"/>
      <c r="BD150" s="299"/>
      <c r="BE150" s="299"/>
      <c r="BF150" s="299"/>
      <c r="BG150" s="299"/>
      <c r="BH150" s="299"/>
      <c r="BI150" s="299"/>
      <c r="BJ150" s="299"/>
      <c r="BK150" s="299"/>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c r="CO150" s="299"/>
      <c r="CP150" s="299"/>
      <c r="CQ150" s="299"/>
      <c r="CR150" s="299"/>
    </row>
    <row r="151" spans="10:96" x14ac:dyDescent="0.2">
      <c r="J151" s="260"/>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299"/>
      <c r="BP151" s="299"/>
      <c r="BQ151" s="299"/>
      <c r="BR151" s="299"/>
      <c r="BS151" s="299"/>
      <c r="BT151" s="299"/>
      <c r="BU151" s="299"/>
      <c r="BV151" s="299"/>
      <c r="BW151" s="299"/>
      <c r="BX151" s="299"/>
      <c r="BY151" s="299"/>
      <c r="BZ151" s="299"/>
      <c r="CA151" s="299"/>
      <c r="CB151" s="299"/>
      <c r="CC151" s="299"/>
      <c r="CD151" s="299"/>
      <c r="CE151" s="299"/>
      <c r="CF151" s="299"/>
      <c r="CG151" s="299"/>
      <c r="CH151" s="299"/>
      <c r="CI151" s="299"/>
      <c r="CJ151" s="299"/>
      <c r="CK151" s="299"/>
      <c r="CL151" s="299"/>
      <c r="CM151" s="299"/>
      <c r="CN151" s="299"/>
      <c r="CO151" s="299"/>
      <c r="CP151" s="299"/>
      <c r="CQ151" s="299"/>
      <c r="CR151" s="299"/>
    </row>
    <row r="152" spans="10:96" x14ac:dyDescent="0.2">
      <c r="J152" s="260"/>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299"/>
      <c r="AQ152" s="299"/>
      <c r="AR152" s="299"/>
      <c r="AS152" s="299"/>
      <c r="AT152" s="299"/>
      <c r="AU152" s="299"/>
      <c r="AV152" s="299"/>
      <c r="AW152" s="299"/>
      <c r="AX152" s="299"/>
      <c r="AY152" s="299"/>
      <c r="AZ152" s="299"/>
      <c r="BA152" s="299"/>
      <c r="BB152" s="299"/>
      <c r="BC152" s="299"/>
      <c r="BD152" s="299"/>
      <c r="BE152" s="299"/>
      <c r="BF152" s="299"/>
      <c r="BG152" s="299"/>
      <c r="BH152" s="299"/>
      <c r="BI152" s="299"/>
      <c r="BJ152" s="299"/>
      <c r="BK152" s="299"/>
      <c r="BL152" s="299"/>
      <c r="BM152" s="299"/>
      <c r="BN152" s="299"/>
      <c r="BO152" s="299"/>
      <c r="BP152" s="299"/>
      <c r="BQ152" s="299"/>
      <c r="BR152" s="299"/>
      <c r="BS152" s="299"/>
      <c r="BT152" s="299"/>
      <c r="BU152" s="299"/>
      <c r="BV152" s="299"/>
      <c r="BW152" s="299"/>
      <c r="BX152" s="299"/>
      <c r="BY152" s="299"/>
      <c r="BZ152" s="299"/>
      <c r="CA152" s="299"/>
      <c r="CB152" s="299"/>
      <c r="CC152" s="299"/>
      <c r="CD152" s="299"/>
      <c r="CE152" s="299"/>
      <c r="CF152" s="299"/>
      <c r="CG152" s="299"/>
      <c r="CH152" s="299"/>
      <c r="CI152" s="299"/>
      <c r="CJ152" s="299"/>
      <c r="CK152" s="299"/>
      <c r="CL152" s="299"/>
      <c r="CM152" s="299"/>
      <c r="CN152" s="299"/>
      <c r="CO152" s="299"/>
      <c r="CP152" s="299"/>
      <c r="CQ152" s="299"/>
      <c r="CR152" s="299"/>
    </row>
    <row r="153" spans="10:96" x14ac:dyDescent="0.2">
      <c r="J153" s="260"/>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c r="BE153" s="299"/>
      <c r="BF153" s="299"/>
      <c r="BG153" s="299"/>
      <c r="BH153" s="299"/>
      <c r="BI153" s="299"/>
      <c r="BJ153" s="299"/>
      <c r="BK153" s="299"/>
      <c r="BL153" s="299"/>
      <c r="BM153" s="299"/>
      <c r="BN153" s="299"/>
      <c r="BO153" s="299"/>
      <c r="BP153" s="299"/>
      <c r="BQ153" s="299"/>
      <c r="BR153" s="299"/>
      <c r="BS153" s="299"/>
      <c r="BT153" s="299"/>
      <c r="BU153" s="299"/>
      <c r="BV153" s="299"/>
      <c r="BW153" s="299"/>
      <c r="BX153" s="299"/>
      <c r="BY153" s="299"/>
      <c r="BZ153" s="299"/>
      <c r="CA153" s="299"/>
      <c r="CB153" s="299"/>
      <c r="CC153" s="299"/>
      <c r="CD153" s="299"/>
      <c r="CE153" s="299"/>
      <c r="CF153" s="299"/>
      <c r="CG153" s="299"/>
      <c r="CH153" s="299"/>
      <c r="CI153" s="299"/>
      <c r="CJ153" s="299"/>
      <c r="CK153" s="299"/>
      <c r="CL153" s="299"/>
      <c r="CM153" s="299"/>
      <c r="CN153" s="299"/>
      <c r="CO153" s="299"/>
      <c r="CP153" s="299"/>
      <c r="CQ153" s="299"/>
      <c r="CR153" s="299"/>
    </row>
    <row r="154" spans="10:96" x14ac:dyDescent="0.2">
      <c r="J154" s="260"/>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299"/>
      <c r="BC154" s="299"/>
      <c r="BD154" s="299"/>
      <c r="BE154" s="299"/>
      <c r="BF154" s="299"/>
      <c r="BG154" s="299"/>
      <c r="BH154" s="299"/>
      <c r="BI154" s="299"/>
      <c r="BJ154" s="299"/>
      <c r="BK154" s="299"/>
      <c r="BL154" s="299"/>
      <c r="BM154" s="299"/>
      <c r="BN154" s="299"/>
      <c r="BO154" s="299"/>
      <c r="BP154" s="299"/>
      <c r="BQ154" s="299"/>
      <c r="BR154" s="299"/>
      <c r="BS154" s="299"/>
      <c r="BT154" s="299"/>
      <c r="BU154" s="299"/>
      <c r="BV154" s="299"/>
      <c r="BW154" s="299"/>
      <c r="BX154" s="299"/>
      <c r="BY154" s="299"/>
      <c r="BZ154" s="299"/>
      <c r="CA154" s="299"/>
      <c r="CB154" s="299"/>
      <c r="CC154" s="299"/>
      <c r="CD154" s="299"/>
      <c r="CE154" s="299"/>
      <c r="CF154" s="299"/>
      <c r="CG154" s="299"/>
      <c r="CH154" s="299"/>
      <c r="CI154" s="299"/>
      <c r="CJ154" s="299"/>
      <c r="CK154" s="299"/>
      <c r="CL154" s="299"/>
      <c r="CM154" s="299"/>
      <c r="CN154" s="299"/>
      <c r="CO154" s="299"/>
      <c r="CP154" s="299"/>
      <c r="CQ154" s="299"/>
      <c r="CR154" s="299"/>
    </row>
    <row r="155" spans="10:96" x14ac:dyDescent="0.2">
      <c r="J155" s="260"/>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c r="BQ155" s="299"/>
      <c r="BR155" s="299"/>
      <c r="BS155" s="299"/>
      <c r="BT155" s="299"/>
      <c r="BU155" s="299"/>
      <c r="BV155" s="299"/>
      <c r="BW155" s="299"/>
      <c r="BX155" s="299"/>
      <c r="BY155" s="299"/>
      <c r="BZ155" s="299"/>
      <c r="CA155" s="299"/>
      <c r="CB155" s="299"/>
      <c r="CC155" s="299"/>
      <c r="CD155" s="299"/>
      <c r="CE155" s="299"/>
      <c r="CF155" s="299"/>
      <c r="CG155" s="299"/>
      <c r="CH155" s="299"/>
      <c r="CI155" s="299"/>
      <c r="CJ155" s="299"/>
      <c r="CK155" s="299"/>
      <c r="CL155" s="299"/>
      <c r="CM155" s="299"/>
      <c r="CN155" s="299"/>
      <c r="CO155" s="299"/>
      <c r="CP155" s="299"/>
      <c r="CQ155" s="299"/>
      <c r="CR155" s="299"/>
    </row>
    <row r="156" spans="10:96" x14ac:dyDescent="0.2">
      <c r="J156" s="260"/>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299"/>
      <c r="BH156" s="299"/>
      <c r="BI156" s="299"/>
      <c r="BJ156" s="299"/>
      <c r="BK156" s="299"/>
      <c r="BL156" s="299"/>
      <c r="BM156" s="299"/>
      <c r="BN156" s="299"/>
      <c r="BO156" s="299"/>
      <c r="BP156" s="299"/>
      <c r="BQ156" s="299"/>
      <c r="BR156" s="299"/>
      <c r="BS156" s="299"/>
      <c r="BT156" s="299"/>
      <c r="BU156" s="299"/>
      <c r="BV156" s="299"/>
      <c r="BW156" s="299"/>
      <c r="BX156" s="299"/>
      <c r="BY156" s="299"/>
      <c r="BZ156" s="299"/>
      <c r="CA156" s="299"/>
      <c r="CB156" s="299"/>
      <c r="CC156" s="299"/>
      <c r="CD156" s="299"/>
      <c r="CE156" s="299"/>
      <c r="CF156" s="299"/>
      <c r="CG156" s="299"/>
      <c r="CH156" s="299"/>
      <c r="CI156" s="299"/>
      <c r="CJ156" s="299"/>
      <c r="CK156" s="299"/>
      <c r="CL156" s="299"/>
      <c r="CM156" s="299"/>
      <c r="CN156" s="299"/>
      <c r="CO156" s="299"/>
      <c r="CP156" s="299"/>
      <c r="CQ156" s="299"/>
      <c r="CR156" s="299"/>
    </row>
    <row r="157" spans="10:96" x14ac:dyDescent="0.2">
      <c r="J157" s="260"/>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row>
    <row r="158" spans="10:96" x14ac:dyDescent="0.2">
      <c r="J158" s="260"/>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299"/>
      <c r="CC158" s="299"/>
      <c r="CD158" s="299"/>
      <c r="CE158" s="299"/>
      <c r="CF158" s="299"/>
      <c r="CG158" s="299"/>
      <c r="CH158" s="299"/>
      <c r="CI158" s="299"/>
      <c r="CJ158" s="299"/>
      <c r="CK158" s="299"/>
      <c r="CL158" s="299"/>
      <c r="CM158" s="299"/>
      <c r="CN158" s="299"/>
      <c r="CO158" s="299"/>
      <c r="CP158" s="299"/>
      <c r="CQ158" s="299"/>
      <c r="CR158" s="299"/>
    </row>
    <row r="159" spans="10:96" x14ac:dyDescent="0.2">
      <c r="J159" s="260"/>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K159" s="299"/>
      <c r="AL159" s="299"/>
      <c r="AM159" s="299"/>
      <c r="AN159" s="299"/>
      <c r="AO159" s="299"/>
      <c r="AP159" s="299"/>
      <c r="AQ159" s="299"/>
      <c r="AR159" s="299"/>
      <c r="AS159" s="299"/>
      <c r="AT159" s="299"/>
      <c r="AU159" s="299"/>
      <c r="AV159" s="299"/>
      <c r="AW159" s="299"/>
      <c r="AX159" s="299"/>
      <c r="AY159" s="299"/>
      <c r="AZ159" s="299"/>
      <c r="BA159" s="299"/>
      <c r="BB159" s="299"/>
      <c r="BC159" s="299"/>
      <c r="BD159" s="299"/>
      <c r="BE159" s="299"/>
      <c r="BF159" s="299"/>
      <c r="BG159" s="299"/>
      <c r="BH159" s="299"/>
      <c r="BI159" s="299"/>
      <c r="BJ159" s="299"/>
      <c r="BK159" s="299"/>
      <c r="BL159" s="299"/>
      <c r="BM159" s="299"/>
      <c r="BN159" s="299"/>
      <c r="BO159" s="299"/>
      <c r="BP159" s="299"/>
      <c r="BQ159" s="299"/>
      <c r="BR159" s="299"/>
      <c r="BS159" s="299"/>
      <c r="BT159" s="299"/>
      <c r="BU159" s="299"/>
      <c r="BV159" s="299"/>
      <c r="BW159" s="299"/>
      <c r="BX159" s="299"/>
      <c r="BY159" s="299"/>
      <c r="BZ159" s="299"/>
      <c r="CA159" s="299"/>
      <c r="CB159" s="299"/>
      <c r="CC159" s="299"/>
      <c r="CD159" s="299"/>
      <c r="CE159" s="299"/>
      <c r="CF159" s="299"/>
      <c r="CG159" s="299"/>
      <c r="CH159" s="299"/>
      <c r="CI159" s="299"/>
      <c r="CJ159" s="299"/>
      <c r="CK159" s="299"/>
      <c r="CL159" s="299"/>
      <c r="CM159" s="299"/>
      <c r="CN159" s="299"/>
      <c r="CO159" s="299"/>
      <c r="CP159" s="299"/>
      <c r="CQ159" s="299"/>
      <c r="CR159" s="299"/>
    </row>
    <row r="160" spans="10:96" x14ac:dyDescent="0.2">
      <c r="J160" s="260"/>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K160" s="299"/>
      <c r="AL160" s="299"/>
      <c r="AM160" s="299"/>
      <c r="AN160" s="299"/>
      <c r="AO160" s="299"/>
      <c r="AP160" s="299"/>
      <c r="AQ160" s="299"/>
      <c r="AR160" s="299"/>
      <c r="AS160" s="299"/>
      <c r="AT160" s="299"/>
      <c r="AU160" s="299"/>
      <c r="AV160" s="299"/>
      <c r="AW160" s="299"/>
      <c r="AX160" s="299"/>
      <c r="AY160" s="299"/>
      <c r="AZ160" s="299"/>
      <c r="BA160" s="299"/>
      <c r="BB160" s="299"/>
      <c r="BC160" s="299"/>
      <c r="BD160" s="299"/>
      <c r="BE160" s="299"/>
      <c r="BF160" s="299"/>
      <c r="BG160" s="299"/>
      <c r="BH160" s="299"/>
      <c r="BI160" s="299"/>
      <c r="BJ160" s="299"/>
      <c r="BK160" s="299"/>
      <c r="BL160" s="299"/>
      <c r="BM160" s="299"/>
      <c r="BN160" s="299"/>
      <c r="BO160" s="299"/>
      <c r="BP160" s="299"/>
      <c r="BQ160" s="299"/>
      <c r="BR160" s="299"/>
      <c r="BS160" s="299"/>
      <c r="BT160" s="299"/>
      <c r="BU160" s="299"/>
      <c r="BV160" s="299"/>
      <c r="BW160" s="299"/>
      <c r="BX160" s="299"/>
      <c r="BY160" s="299"/>
      <c r="BZ160" s="299"/>
      <c r="CA160" s="299"/>
      <c r="CB160" s="299"/>
      <c r="CC160" s="299"/>
      <c r="CD160" s="299"/>
      <c r="CE160" s="299"/>
      <c r="CF160" s="299"/>
      <c r="CG160" s="299"/>
      <c r="CH160" s="299"/>
      <c r="CI160" s="299"/>
      <c r="CJ160" s="299"/>
      <c r="CK160" s="299"/>
      <c r="CL160" s="299"/>
      <c r="CM160" s="299"/>
      <c r="CN160" s="299"/>
      <c r="CO160" s="299"/>
      <c r="CP160" s="299"/>
      <c r="CQ160" s="299"/>
      <c r="CR160" s="299"/>
    </row>
    <row r="161" spans="10:96" x14ac:dyDescent="0.2">
      <c r="J161" s="260"/>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299"/>
      <c r="AY161" s="299"/>
      <c r="AZ161" s="299"/>
      <c r="BA161" s="299"/>
      <c r="BB161" s="299"/>
      <c r="BC161" s="299"/>
      <c r="BD161" s="299"/>
      <c r="BE161" s="299"/>
      <c r="BF161" s="299"/>
      <c r="BG161" s="299"/>
      <c r="BH161" s="299"/>
      <c r="BI161" s="299"/>
      <c r="BJ161" s="299"/>
      <c r="BK161" s="299"/>
      <c r="BL161" s="299"/>
      <c r="BM161" s="299"/>
      <c r="BN161" s="299"/>
      <c r="BO161" s="299"/>
      <c r="BP161" s="299"/>
      <c r="BQ161" s="299"/>
      <c r="BR161" s="299"/>
      <c r="BS161" s="299"/>
      <c r="BT161" s="299"/>
      <c r="BU161" s="299"/>
      <c r="BV161" s="299"/>
      <c r="BW161" s="299"/>
      <c r="BX161" s="299"/>
      <c r="BY161" s="299"/>
      <c r="BZ161" s="299"/>
      <c r="CA161" s="299"/>
      <c r="CB161" s="299"/>
      <c r="CC161" s="299"/>
      <c r="CD161" s="299"/>
      <c r="CE161" s="299"/>
      <c r="CF161" s="299"/>
      <c r="CG161" s="299"/>
      <c r="CH161" s="299"/>
      <c r="CI161" s="299"/>
      <c r="CJ161" s="299"/>
      <c r="CK161" s="299"/>
      <c r="CL161" s="299"/>
      <c r="CM161" s="299"/>
      <c r="CN161" s="299"/>
      <c r="CO161" s="299"/>
      <c r="CP161" s="299"/>
      <c r="CQ161" s="299"/>
      <c r="CR161" s="299"/>
    </row>
    <row r="162" spans="10:96" x14ac:dyDescent="0.2">
      <c r="J162" s="260"/>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99"/>
      <c r="CA162" s="299"/>
      <c r="CB162" s="299"/>
      <c r="CC162" s="299"/>
      <c r="CD162" s="299"/>
      <c r="CE162" s="299"/>
      <c r="CF162" s="299"/>
      <c r="CG162" s="299"/>
      <c r="CH162" s="299"/>
      <c r="CI162" s="299"/>
      <c r="CJ162" s="299"/>
      <c r="CK162" s="299"/>
      <c r="CL162" s="299"/>
      <c r="CM162" s="299"/>
      <c r="CN162" s="299"/>
      <c r="CO162" s="299"/>
      <c r="CP162" s="299"/>
      <c r="CQ162" s="299"/>
      <c r="CR162" s="299"/>
    </row>
    <row r="163" spans="10:96" x14ac:dyDescent="0.2">
      <c r="J163" s="260"/>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K163" s="299"/>
      <c r="AL163" s="299"/>
      <c r="AM163" s="299"/>
      <c r="AN163" s="299"/>
      <c r="AO163" s="299"/>
      <c r="AP163" s="299"/>
      <c r="AQ163" s="299"/>
      <c r="AR163" s="299"/>
      <c r="AS163" s="299"/>
      <c r="AT163" s="299"/>
      <c r="AU163" s="299"/>
      <c r="AV163" s="299"/>
      <c r="AW163" s="299"/>
      <c r="AX163" s="299"/>
      <c r="AY163" s="299"/>
      <c r="AZ163" s="299"/>
      <c r="BA163" s="299"/>
      <c r="BB163" s="299"/>
      <c r="BC163" s="299"/>
      <c r="BD163" s="299"/>
      <c r="BE163" s="299"/>
      <c r="BF163" s="299"/>
      <c r="BG163" s="299"/>
      <c r="BH163" s="299"/>
      <c r="BI163" s="299"/>
      <c r="BJ163" s="299"/>
      <c r="BK163" s="299"/>
      <c r="BL163" s="299"/>
      <c r="BM163" s="299"/>
      <c r="BN163" s="299"/>
      <c r="BO163" s="299"/>
      <c r="BP163" s="299"/>
      <c r="BQ163" s="299"/>
      <c r="BR163" s="299"/>
      <c r="BS163" s="299"/>
      <c r="BT163" s="299"/>
      <c r="BU163" s="299"/>
      <c r="BV163" s="299"/>
      <c r="BW163" s="299"/>
      <c r="BX163" s="299"/>
      <c r="BY163" s="299"/>
      <c r="BZ163" s="299"/>
      <c r="CA163" s="299"/>
      <c r="CB163" s="299"/>
      <c r="CC163" s="299"/>
      <c r="CD163" s="299"/>
      <c r="CE163" s="299"/>
      <c r="CF163" s="299"/>
      <c r="CG163" s="299"/>
      <c r="CH163" s="299"/>
      <c r="CI163" s="299"/>
      <c r="CJ163" s="299"/>
      <c r="CK163" s="299"/>
      <c r="CL163" s="299"/>
      <c r="CM163" s="299"/>
      <c r="CN163" s="299"/>
      <c r="CO163" s="299"/>
      <c r="CP163" s="299"/>
      <c r="CQ163" s="299"/>
      <c r="CR163" s="299"/>
    </row>
    <row r="164" spans="10:96" x14ac:dyDescent="0.2">
      <c r="J164" s="260"/>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299"/>
      <c r="AZ164" s="299"/>
      <c r="BA164" s="299"/>
      <c r="BB164" s="299"/>
      <c r="BC164" s="299"/>
      <c r="BD164" s="299"/>
      <c r="BE164" s="299"/>
      <c r="BF164" s="299"/>
      <c r="BG164" s="299"/>
      <c r="BH164" s="299"/>
      <c r="BI164" s="299"/>
      <c r="BJ164" s="299"/>
      <c r="BK164" s="299"/>
      <c r="BL164" s="299"/>
      <c r="BM164" s="299"/>
      <c r="BN164" s="299"/>
      <c r="BO164" s="299"/>
      <c r="BP164" s="299"/>
      <c r="BQ164" s="299"/>
      <c r="BR164" s="299"/>
      <c r="BS164" s="299"/>
      <c r="BT164" s="299"/>
      <c r="BU164" s="299"/>
      <c r="BV164" s="299"/>
      <c r="BW164" s="299"/>
      <c r="BX164" s="299"/>
      <c r="BY164" s="299"/>
      <c r="BZ164" s="299"/>
      <c r="CA164" s="299"/>
      <c r="CB164" s="299"/>
      <c r="CC164" s="299"/>
      <c r="CD164" s="299"/>
      <c r="CE164" s="299"/>
      <c r="CF164" s="299"/>
      <c r="CG164" s="299"/>
      <c r="CH164" s="299"/>
      <c r="CI164" s="299"/>
      <c r="CJ164" s="299"/>
      <c r="CK164" s="299"/>
      <c r="CL164" s="299"/>
      <c r="CM164" s="299"/>
      <c r="CN164" s="299"/>
      <c r="CO164" s="299"/>
      <c r="CP164" s="299"/>
      <c r="CQ164" s="299"/>
      <c r="CR164" s="299"/>
    </row>
    <row r="165" spans="10:96" x14ac:dyDescent="0.2">
      <c r="J165" s="260"/>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c r="BV165" s="299"/>
      <c r="BW165" s="299"/>
      <c r="BX165" s="299"/>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row>
    <row r="166" spans="10:96" x14ac:dyDescent="0.2">
      <c r="J166" s="260"/>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299"/>
      <c r="AY166" s="299"/>
      <c r="AZ166" s="299"/>
      <c r="BA166" s="299"/>
      <c r="BB166" s="299"/>
      <c r="BC166" s="299"/>
      <c r="BD166" s="299"/>
      <c r="BE166" s="299"/>
      <c r="BF166" s="299"/>
      <c r="BG166" s="299"/>
      <c r="BH166" s="299"/>
      <c r="BI166" s="299"/>
      <c r="BJ166" s="299"/>
      <c r="BK166" s="299"/>
      <c r="BL166" s="299"/>
      <c r="BM166" s="299"/>
      <c r="BN166" s="299"/>
      <c r="BO166" s="299"/>
      <c r="BP166" s="299"/>
      <c r="BQ166" s="299"/>
      <c r="BR166" s="299"/>
      <c r="BS166" s="299"/>
      <c r="BT166" s="299"/>
      <c r="BU166" s="299"/>
      <c r="BV166" s="299"/>
      <c r="BW166" s="299"/>
      <c r="BX166" s="299"/>
      <c r="BY166" s="299"/>
      <c r="BZ166" s="299"/>
      <c r="CA166" s="299"/>
      <c r="CB166" s="299"/>
      <c r="CC166" s="299"/>
      <c r="CD166" s="299"/>
      <c r="CE166" s="299"/>
      <c r="CF166" s="299"/>
      <c r="CG166" s="299"/>
      <c r="CH166" s="299"/>
      <c r="CI166" s="299"/>
      <c r="CJ166" s="299"/>
      <c r="CK166" s="299"/>
      <c r="CL166" s="299"/>
      <c r="CM166" s="299"/>
      <c r="CN166" s="299"/>
      <c r="CO166" s="299"/>
      <c r="CP166" s="299"/>
      <c r="CQ166" s="299"/>
      <c r="CR166" s="299"/>
    </row>
    <row r="167" spans="10:96" x14ac:dyDescent="0.2">
      <c r="J167" s="260"/>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c r="AN167" s="299"/>
      <c r="AO167" s="299"/>
      <c r="AP167" s="299"/>
      <c r="AQ167" s="299"/>
      <c r="AR167" s="299"/>
      <c r="AS167" s="299"/>
      <c r="AT167" s="299"/>
      <c r="AU167" s="299"/>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99"/>
      <c r="BR167" s="299"/>
      <c r="BS167" s="299"/>
      <c r="BT167" s="299"/>
      <c r="BU167" s="299"/>
      <c r="BV167" s="299"/>
      <c r="BW167" s="299"/>
      <c r="BX167" s="299"/>
      <c r="BY167" s="299"/>
      <c r="BZ167" s="299"/>
      <c r="CA167" s="299"/>
      <c r="CB167" s="299"/>
      <c r="CC167" s="299"/>
      <c r="CD167" s="299"/>
      <c r="CE167" s="299"/>
      <c r="CF167" s="299"/>
      <c r="CG167" s="299"/>
      <c r="CH167" s="299"/>
      <c r="CI167" s="299"/>
      <c r="CJ167" s="299"/>
      <c r="CK167" s="299"/>
      <c r="CL167" s="299"/>
      <c r="CM167" s="299"/>
      <c r="CN167" s="299"/>
      <c r="CO167" s="299"/>
      <c r="CP167" s="299"/>
      <c r="CQ167" s="299"/>
      <c r="CR167" s="299"/>
    </row>
    <row r="168" spans="10:96" x14ac:dyDescent="0.2">
      <c r="J168" s="260"/>
      <c r="K168" s="299"/>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row>
    <row r="169" spans="10:96" x14ac:dyDescent="0.2">
      <c r="J169" s="260"/>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c r="AG169" s="299"/>
      <c r="AH169" s="299"/>
      <c r="AI169" s="299"/>
      <c r="AJ169" s="299"/>
      <c r="AK169" s="299"/>
      <c r="AL169" s="299"/>
      <c r="AM169" s="299"/>
      <c r="AN169" s="299"/>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row>
    <row r="170" spans="10:96" x14ac:dyDescent="0.2">
      <c r="J170" s="260"/>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299"/>
      <c r="CG170" s="299"/>
      <c r="CH170" s="299"/>
      <c r="CI170" s="299"/>
      <c r="CJ170" s="299"/>
      <c r="CK170" s="299"/>
      <c r="CL170" s="299"/>
      <c r="CM170" s="299"/>
      <c r="CN170" s="299"/>
      <c r="CO170" s="299"/>
      <c r="CP170" s="299"/>
      <c r="CQ170" s="299"/>
      <c r="CR170" s="299"/>
    </row>
    <row r="171" spans="10:96" x14ac:dyDescent="0.2">
      <c r="J171" s="260"/>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F171" s="299"/>
      <c r="CG171" s="299"/>
      <c r="CH171" s="299"/>
      <c r="CI171" s="299"/>
      <c r="CJ171" s="299"/>
      <c r="CK171" s="299"/>
      <c r="CL171" s="299"/>
      <c r="CM171" s="299"/>
      <c r="CN171" s="299"/>
      <c r="CO171" s="299"/>
      <c r="CP171" s="299"/>
      <c r="CQ171" s="299"/>
      <c r="CR171" s="299"/>
    </row>
    <row r="172" spans="10:96" x14ac:dyDescent="0.2">
      <c r="J172" s="260"/>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F172" s="299"/>
      <c r="CG172" s="299"/>
      <c r="CH172" s="299"/>
      <c r="CI172" s="299"/>
      <c r="CJ172" s="299"/>
      <c r="CK172" s="299"/>
      <c r="CL172" s="299"/>
      <c r="CM172" s="299"/>
      <c r="CN172" s="299"/>
      <c r="CO172" s="299"/>
      <c r="CP172" s="299"/>
      <c r="CQ172" s="299"/>
      <c r="CR172" s="299"/>
    </row>
    <row r="173" spans="10:96" x14ac:dyDescent="0.2">
      <c r="J173" s="260"/>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299"/>
      <c r="CP173" s="299"/>
      <c r="CQ173" s="299"/>
      <c r="CR173" s="299"/>
    </row>
    <row r="174" spans="10:96" x14ac:dyDescent="0.2">
      <c r="J174" s="260"/>
      <c r="K174" s="299"/>
      <c r="L174" s="299"/>
      <c r="M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299"/>
      <c r="AY174" s="299"/>
      <c r="AZ174" s="299"/>
      <c r="BA174" s="299"/>
      <c r="BB174" s="299"/>
      <c r="BC174" s="299"/>
      <c r="BD174" s="299"/>
      <c r="BE174" s="299"/>
      <c r="BF174" s="299"/>
      <c r="BG174" s="299"/>
      <c r="BH174" s="299"/>
      <c r="BI174" s="299"/>
      <c r="BJ174" s="299"/>
      <c r="BK174" s="299"/>
      <c r="BL174" s="299"/>
      <c r="BM174" s="299"/>
      <c r="BN174" s="299"/>
      <c r="BO174" s="299"/>
      <c r="BP174" s="299"/>
      <c r="BQ174" s="299"/>
      <c r="BR174" s="299"/>
      <c r="BS174" s="299"/>
      <c r="BT174" s="299"/>
      <c r="BU174" s="299"/>
      <c r="BV174" s="299"/>
      <c r="BW174" s="299"/>
      <c r="BX174" s="299"/>
      <c r="BY174" s="299"/>
      <c r="BZ174" s="299"/>
      <c r="CA174" s="299"/>
      <c r="CB174" s="299"/>
      <c r="CC174" s="299"/>
      <c r="CD174" s="299"/>
      <c r="CE174" s="299"/>
      <c r="CF174" s="299"/>
      <c r="CG174" s="299"/>
      <c r="CH174" s="299"/>
      <c r="CI174" s="299"/>
      <c r="CJ174" s="299"/>
      <c r="CK174" s="299"/>
      <c r="CL174" s="299"/>
      <c r="CM174" s="299"/>
      <c r="CN174" s="299"/>
      <c r="CO174" s="299"/>
      <c r="CP174" s="299"/>
      <c r="CQ174" s="299"/>
      <c r="CR174" s="299"/>
    </row>
    <row r="175" spans="10:96" x14ac:dyDescent="0.2">
      <c r="J175" s="260"/>
      <c r="K175" s="299"/>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299"/>
      <c r="AL175" s="299"/>
      <c r="AM175" s="299"/>
      <c r="AN175" s="299"/>
      <c r="AO175" s="299"/>
      <c r="AP175" s="299"/>
      <c r="AQ175" s="299"/>
      <c r="AR175" s="299"/>
      <c r="AS175" s="299"/>
      <c r="AT175" s="299"/>
      <c r="AU175" s="299"/>
      <c r="AV175" s="299"/>
      <c r="AW175" s="299"/>
      <c r="AX175" s="299"/>
      <c r="AY175" s="299"/>
      <c r="AZ175" s="299"/>
      <c r="BA175" s="299"/>
      <c r="BB175" s="299"/>
      <c r="BC175" s="299"/>
      <c r="BD175" s="299"/>
      <c r="BE175" s="299"/>
      <c r="BF175" s="299"/>
      <c r="BG175" s="299"/>
      <c r="BH175" s="299"/>
      <c r="BI175" s="299"/>
      <c r="BJ175" s="299"/>
      <c r="BK175" s="299"/>
      <c r="BL175" s="299"/>
      <c r="BM175" s="299"/>
      <c r="BN175" s="299"/>
      <c r="BO175" s="299"/>
      <c r="BP175" s="299"/>
      <c r="BQ175" s="299"/>
      <c r="BR175" s="299"/>
      <c r="BS175" s="299"/>
      <c r="BT175" s="299"/>
      <c r="BU175" s="299"/>
      <c r="BV175" s="299"/>
      <c r="BW175" s="299"/>
      <c r="BX175" s="299"/>
      <c r="BY175" s="299"/>
      <c r="BZ175" s="299"/>
      <c r="CA175" s="299"/>
      <c r="CB175" s="299"/>
      <c r="CC175" s="299"/>
      <c r="CD175" s="299"/>
      <c r="CE175" s="299"/>
      <c r="CF175" s="299"/>
      <c r="CG175" s="299"/>
      <c r="CH175" s="299"/>
      <c r="CI175" s="299"/>
      <c r="CJ175" s="299"/>
      <c r="CK175" s="299"/>
      <c r="CL175" s="299"/>
      <c r="CM175" s="299"/>
      <c r="CN175" s="299"/>
      <c r="CO175" s="299"/>
      <c r="CP175" s="299"/>
      <c r="CQ175" s="299"/>
      <c r="CR175" s="299"/>
    </row>
    <row r="176" spans="10:96" x14ac:dyDescent="0.2">
      <c r="J176" s="260"/>
      <c r="K176" s="299"/>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99"/>
      <c r="CA176" s="299"/>
      <c r="CB176" s="299"/>
      <c r="CC176" s="299"/>
      <c r="CD176" s="299"/>
      <c r="CE176" s="299"/>
      <c r="CF176" s="299"/>
      <c r="CG176" s="299"/>
      <c r="CH176" s="299"/>
      <c r="CI176" s="299"/>
      <c r="CJ176" s="299"/>
      <c r="CK176" s="299"/>
      <c r="CL176" s="299"/>
      <c r="CM176" s="299"/>
      <c r="CN176" s="299"/>
      <c r="CO176" s="299"/>
      <c r="CP176" s="299"/>
      <c r="CQ176" s="299"/>
      <c r="CR176" s="299"/>
    </row>
    <row r="177" spans="10:96" x14ac:dyDescent="0.2">
      <c r="J177" s="260"/>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299"/>
      <c r="AY177" s="299"/>
      <c r="AZ177" s="299"/>
      <c r="BA177" s="299"/>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299"/>
      <c r="BW177" s="299"/>
      <c r="BX177" s="299"/>
      <c r="BY177" s="299"/>
      <c r="BZ177" s="299"/>
      <c r="CA177" s="299"/>
      <c r="CB177" s="299"/>
      <c r="CC177" s="299"/>
      <c r="CD177" s="299"/>
      <c r="CE177" s="299"/>
      <c r="CF177" s="299"/>
      <c r="CG177" s="299"/>
      <c r="CH177" s="299"/>
      <c r="CI177" s="299"/>
      <c r="CJ177" s="299"/>
      <c r="CK177" s="299"/>
      <c r="CL177" s="299"/>
      <c r="CM177" s="299"/>
      <c r="CN177" s="299"/>
      <c r="CO177" s="299"/>
      <c r="CP177" s="299"/>
      <c r="CQ177" s="299"/>
      <c r="CR177" s="299"/>
    </row>
    <row r="178" spans="10:96" x14ac:dyDescent="0.2">
      <c r="J178" s="260"/>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299"/>
      <c r="AY178" s="299"/>
      <c r="AZ178" s="299"/>
      <c r="BA178" s="299"/>
      <c r="BB178" s="299"/>
      <c r="BC178" s="299"/>
      <c r="BD178" s="299"/>
      <c r="BE178" s="299"/>
      <c r="BF178" s="299"/>
      <c r="BG178" s="299"/>
      <c r="BH178" s="299"/>
      <c r="BI178" s="299"/>
      <c r="BJ178" s="299"/>
      <c r="BK178" s="299"/>
      <c r="BL178" s="299"/>
      <c r="BM178" s="299"/>
      <c r="BN178" s="299"/>
      <c r="BO178" s="299"/>
      <c r="BP178" s="299"/>
      <c r="BQ178" s="299"/>
      <c r="BR178" s="299"/>
      <c r="BS178" s="299"/>
      <c r="BT178" s="299"/>
      <c r="BU178" s="299"/>
      <c r="BV178" s="299"/>
      <c r="BW178" s="299"/>
      <c r="BX178" s="299"/>
      <c r="BY178" s="299"/>
      <c r="BZ178" s="299"/>
      <c r="CA178" s="299"/>
      <c r="CB178" s="299"/>
      <c r="CC178" s="299"/>
      <c r="CD178" s="299"/>
      <c r="CE178" s="299"/>
      <c r="CF178" s="299"/>
      <c r="CG178" s="299"/>
      <c r="CH178" s="299"/>
      <c r="CI178" s="299"/>
      <c r="CJ178" s="299"/>
      <c r="CK178" s="299"/>
      <c r="CL178" s="299"/>
      <c r="CM178" s="299"/>
      <c r="CN178" s="299"/>
      <c r="CO178" s="299"/>
      <c r="CP178" s="299"/>
      <c r="CQ178" s="299"/>
      <c r="CR178" s="299"/>
    </row>
    <row r="179" spans="10:96" x14ac:dyDescent="0.2">
      <c r="J179" s="260"/>
      <c r="K179" s="299"/>
      <c r="L179" s="299"/>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299"/>
      <c r="AN179" s="299"/>
      <c r="AO179" s="299"/>
      <c r="AP179" s="299"/>
      <c r="AQ179" s="299"/>
      <c r="AR179" s="299"/>
      <c r="AS179" s="299"/>
      <c r="AT179" s="299"/>
      <c r="AU179" s="299"/>
      <c r="AV179" s="299"/>
      <c r="AW179" s="299"/>
      <c r="AX179" s="299"/>
      <c r="AY179" s="299"/>
      <c r="AZ179" s="299"/>
      <c r="BA179" s="299"/>
      <c r="BB179" s="299"/>
      <c r="BC179" s="299"/>
      <c r="BD179" s="299"/>
      <c r="BE179" s="299"/>
      <c r="BF179" s="299"/>
      <c r="BG179" s="299"/>
      <c r="BH179" s="299"/>
      <c r="BI179" s="299"/>
      <c r="BJ179" s="299"/>
      <c r="BK179" s="299"/>
      <c r="BL179" s="299"/>
      <c r="BM179" s="299"/>
      <c r="BN179" s="299"/>
      <c r="BO179" s="299"/>
      <c r="BP179" s="299"/>
      <c r="BQ179" s="299"/>
      <c r="BR179" s="299"/>
      <c r="BS179" s="299"/>
      <c r="BT179" s="299"/>
      <c r="BU179" s="299"/>
      <c r="BV179" s="299"/>
      <c r="BW179" s="299"/>
      <c r="BX179" s="299"/>
      <c r="BY179" s="299"/>
      <c r="BZ179" s="299"/>
      <c r="CA179" s="299"/>
      <c r="CB179" s="299"/>
      <c r="CC179" s="299"/>
      <c r="CD179" s="299"/>
      <c r="CE179" s="299"/>
      <c r="CF179" s="299"/>
      <c r="CG179" s="299"/>
      <c r="CH179" s="299"/>
      <c r="CI179" s="299"/>
      <c r="CJ179" s="299"/>
      <c r="CK179" s="299"/>
      <c r="CL179" s="299"/>
      <c r="CM179" s="299"/>
      <c r="CN179" s="299"/>
      <c r="CO179" s="299"/>
      <c r="CP179" s="299"/>
      <c r="CQ179" s="299"/>
      <c r="CR179" s="299"/>
    </row>
    <row r="180" spans="10:96" x14ac:dyDescent="0.2">
      <c r="J180" s="260"/>
      <c r="K180" s="299"/>
      <c r="L180" s="299"/>
      <c r="M180" s="299"/>
      <c r="N180" s="299"/>
      <c r="O180" s="299"/>
      <c r="P180" s="299"/>
      <c r="Q180" s="299"/>
      <c r="R180" s="299"/>
      <c r="S180" s="299"/>
      <c r="T180" s="299"/>
      <c r="U180" s="299"/>
      <c r="V180" s="299"/>
      <c r="W180" s="299"/>
      <c r="X180" s="299"/>
      <c r="Y180" s="299"/>
      <c r="Z180" s="299"/>
      <c r="AA180" s="299"/>
      <c r="AB180" s="299"/>
      <c r="AC180" s="299"/>
      <c r="AD180" s="299"/>
      <c r="AE180" s="299"/>
      <c r="AF180" s="299"/>
      <c r="AG180" s="299"/>
      <c r="AH180" s="299"/>
      <c r="AI180" s="299"/>
      <c r="AJ180" s="299"/>
      <c r="AK180" s="299"/>
      <c r="AL180" s="299"/>
      <c r="AM180" s="299"/>
      <c r="AN180" s="299"/>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c r="CA180" s="299"/>
      <c r="CB180" s="299"/>
      <c r="CC180" s="299"/>
      <c r="CD180" s="299"/>
      <c r="CE180" s="299"/>
      <c r="CF180" s="299"/>
      <c r="CG180" s="299"/>
      <c r="CH180" s="299"/>
      <c r="CI180" s="299"/>
      <c r="CJ180" s="299"/>
      <c r="CK180" s="299"/>
      <c r="CL180" s="299"/>
      <c r="CM180" s="299"/>
      <c r="CN180" s="299"/>
      <c r="CO180" s="299"/>
      <c r="CP180" s="299"/>
      <c r="CQ180" s="299"/>
      <c r="CR180" s="299"/>
    </row>
    <row r="181" spans="10:96" x14ac:dyDescent="0.2">
      <c r="J181" s="260"/>
      <c r="K181" s="299"/>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row>
    <row r="182" spans="10:96" x14ac:dyDescent="0.2">
      <c r="J182" s="260"/>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9"/>
      <c r="BW182" s="299"/>
      <c r="BX182" s="299"/>
      <c r="BY182" s="299"/>
      <c r="BZ182" s="299"/>
      <c r="CA182" s="299"/>
      <c r="CB182" s="299"/>
      <c r="CC182" s="299"/>
      <c r="CD182" s="299"/>
      <c r="CE182" s="299"/>
      <c r="CF182" s="299"/>
      <c r="CG182" s="299"/>
      <c r="CH182" s="299"/>
      <c r="CI182" s="299"/>
      <c r="CJ182" s="299"/>
      <c r="CK182" s="299"/>
      <c r="CL182" s="299"/>
      <c r="CM182" s="299"/>
      <c r="CN182" s="299"/>
      <c r="CO182" s="299"/>
      <c r="CP182" s="299"/>
      <c r="CQ182" s="299"/>
      <c r="CR182" s="299"/>
    </row>
    <row r="183" spans="10:96" x14ac:dyDescent="0.2">
      <c r="J183" s="260"/>
      <c r="K183" s="299"/>
      <c r="L183" s="299"/>
      <c r="M183" s="299"/>
      <c r="N183" s="299"/>
      <c r="O183" s="299"/>
      <c r="P183" s="299"/>
      <c r="Q183" s="299"/>
      <c r="R183" s="299"/>
      <c r="S183" s="299"/>
      <c r="T183" s="299"/>
      <c r="U183" s="299"/>
      <c r="V183" s="299"/>
      <c r="W183" s="299"/>
      <c r="X183" s="299"/>
      <c r="Y183" s="299"/>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299"/>
      <c r="AY183" s="299"/>
      <c r="AZ183" s="299"/>
      <c r="BA183" s="299"/>
      <c r="BB183" s="299"/>
      <c r="BC183" s="299"/>
      <c r="BD183" s="299"/>
      <c r="BE183" s="299"/>
      <c r="BF183" s="299"/>
      <c r="BG183" s="299"/>
      <c r="BH183" s="299"/>
      <c r="BI183" s="299"/>
      <c r="BJ183" s="299"/>
      <c r="BK183" s="299"/>
      <c r="BL183" s="299"/>
      <c r="BM183" s="299"/>
      <c r="BN183" s="299"/>
      <c r="BO183" s="299"/>
      <c r="BP183" s="299"/>
      <c r="BQ183" s="299"/>
      <c r="BR183" s="299"/>
      <c r="BS183" s="299"/>
      <c r="BT183" s="299"/>
      <c r="BU183" s="299"/>
      <c r="BV183" s="299"/>
      <c r="BW183" s="299"/>
      <c r="BX183" s="299"/>
      <c r="BY183" s="299"/>
      <c r="BZ183" s="299"/>
      <c r="CA183" s="299"/>
      <c r="CB183" s="299"/>
      <c r="CC183" s="299"/>
      <c r="CD183" s="299"/>
      <c r="CE183" s="299"/>
      <c r="CF183" s="299"/>
      <c r="CG183" s="299"/>
      <c r="CH183" s="299"/>
      <c r="CI183" s="299"/>
      <c r="CJ183" s="299"/>
      <c r="CK183" s="299"/>
      <c r="CL183" s="299"/>
      <c r="CM183" s="299"/>
      <c r="CN183" s="299"/>
      <c r="CO183" s="299"/>
      <c r="CP183" s="299"/>
      <c r="CQ183" s="299"/>
      <c r="CR183" s="299"/>
    </row>
    <row r="184" spans="10:96" x14ac:dyDescent="0.2">
      <c r="J184" s="260"/>
      <c r="K184" s="299"/>
      <c r="L184" s="299"/>
      <c r="M184" s="299"/>
      <c r="N184" s="299"/>
      <c r="O184" s="299"/>
      <c r="P184" s="299"/>
      <c r="Q184" s="299"/>
      <c r="R184" s="299"/>
      <c r="S184" s="299"/>
      <c r="T184" s="299"/>
      <c r="U184" s="299"/>
      <c r="V184" s="299"/>
      <c r="W184" s="299"/>
      <c r="X184" s="299"/>
      <c r="Y184" s="299"/>
      <c r="Z184" s="299"/>
      <c r="AA184" s="299"/>
      <c r="AB184" s="299"/>
      <c r="AC184" s="299"/>
      <c r="AD184" s="299"/>
      <c r="AE184" s="299"/>
      <c r="AF184" s="299"/>
      <c r="AG184" s="299"/>
      <c r="AH184" s="299"/>
      <c r="AI184" s="299"/>
      <c r="AJ184" s="299"/>
      <c r="AK184" s="299"/>
      <c r="AL184" s="299"/>
      <c r="AM184" s="299"/>
      <c r="AN184" s="299"/>
      <c r="AO184" s="299"/>
      <c r="AP184" s="299"/>
      <c r="AQ184" s="299"/>
      <c r="AR184" s="299"/>
      <c r="AS184" s="299"/>
      <c r="AT184" s="299"/>
      <c r="AU184" s="299"/>
      <c r="AV184" s="299"/>
      <c r="AW184" s="299"/>
      <c r="AX184" s="299"/>
      <c r="AY184" s="299"/>
      <c r="AZ184" s="299"/>
      <c r="BA184" s="299"/>
      <c r="BB184" s="299"/>
      <c r="BC184" s="299"/>
      <c r="BD184" s="299"/>
      <c r="BE184" s="299"/>
      <c r="BF184" s="299"/>
      <c r="BG184" s="299"/>
      <c r="BH184" s="299"/>
      <c r="BI184" s="299"/>
      <c r="BJ184" s="299"/>
      <c r="BK184" s="299"/>
      <c r="BL184" s="299"/>
      <c r="BM184" s="299"/>
      <c r="BN184" s="299"/>
      <c r="BO184" s="299"/>
      <c r="BP184" s="299"/>
      <c r="BQ184" s="299"/>
      <c r="BR184" s="299"/>
      <c r="BS184" s="299"/>
      <c r="BT184" s="299"/>
      <c r="BU184" s="299"/>
      <c r="BV184" s="299"/>
      <c r="BW184" s="299"/>
      <c r="BX184" s="299"/>
      <c r="BY184" s="299"/>
      <c r="BZ184" s="299"/>
      <c r="CA184" s="299"/>
      <c r="CB184" s="299"/>
      <c r="CC184" s="299"/>
      <c r="CD184" s="299"/>
      <c r="CE184" s="299"/>
      <c r="CF184" s="299"/>
      <c r="CG184" s="299"/>
      <c r="CH184" s="299"/>
      <c r="CI184" s="299"/>
      <c r="CJ184" s="299"/>
      <c r="CK184" s="299"/>
      <c r="CL184" s="299"/>
      <c r="CM184" s="299"/>
      <c r="CN184" s="299"/>
      <c r="CO184" s="299"/>
      <c r="CP184" s="299"/>
      <c r="CQ184" s="299"/>
      <c r="CR184" s="299"/>
    </row>
    <row r="185" spans="10:96" x14ac:dyDescent="0.2">
      <c r="J185" s="260"/>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299"/>
      <c r="AJ185" s="299"/>
      <c r="AK185" s="299"/>
      <c r="AL185" s="299"/>
      <c r="AM185" s="299"/>
      <c r="AN185" s="299"/>
      <c r="AO185" s="299"/>
      <c r="AP185" s="299"/>
      <c r="AQ185" s="299"/>
      <c r="AR185" s="299"/>
      <c r="AS185" s="299"/>
      <c r="AT185" s="299"/>
      <c r="AU185" s="299"/>
      <c r="AV185" s="299"/>
      <c r="AW185" s="299"/>
      <c r="AX185" s="299"/>
      <c r="AY185" s="299"/>
      <c r="AZ185" s="299"/>
      <c r="BA185" s="299"/>
      <c r="BB185" s="299"/>
      <c r="BC185" s="299"/>
      <c r="BD185" s="299"/>
      <c r="BE185" s="299"/>
      <c r="BF185" s="299"/>
      <c r="BG185" s="299"/>
      <c r="BH185" s="299"/>
      <c r="BI185" s="299"/>
      <c r="BJ185" s="299"/>
      <c r="BK185" s="299"/>
      <c r="BL185" s="299"/>
      <c r="BM185" s="299"/>
      <c r="BN185" s="299"/>
      <c r="BO185" s="299"/>
      <c r="BP185" s="299"/>
      <c r="BQ185" s="299"/>
      <c r="BR185" s="299"/>
      <c r="BS185" s="299"/>
      <c r="BT185" s="299"/>
      <c r="BU185" s="299"/>
      <c r="BV185" s="299"/>
      <c r="BW185" s="299"/>
      <c r="BX185" s="299"/>
      <c r="BY185" s="299"/>
      <c r="BZ185" s="299"/>
      <c r="CA185" s="299"/>
      <c r="CB185" s="299"/>
      <c r="CC185" s="299"/>
      <c r="CD185" s="299"/>
      <c r="CE185" s="299"/>
      <c r="CF185" s="299"/>
      <c r="CG185" s="299"/>
      <c r="CH185" s="299"/>
      <c r="CI185" s="299"/>
      <c r="CJ185" s="299"/>
      <c r="CK185" s="299"/>
      <c r="CL185" s="299"/>
      <c r="CM185" s="299"/>
      <c r="CN185" s="299"/>
      <c r="CO185" s="299"/>
      <c r="CP185" s="299"/>
      <c r="CQ185" s="299"/>
      <c r="CR185" s="299"/>
    </row>
    <row r="186" spans="10:96" x14ac:dyDescent="0.2">
      <c r="J186" s="260"/>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299"/>
      <c r="AN186" s="299"/>
      <c r="AO186" s="299"/>
      <c r="AP186" s="299"/>
      <c r="AQ186" s="299"/>
      <c r="AR186" s="299"/>
      <c r="AS186" s="299"/>
      <c r="AT186" s="299"/>
      <c r="AU186" s="299"/>
      <c r="AV186" s="299"/>
      <c r="AW186" s="299"/>
      <c r="AX186" s="299"/>
      <c r="AY186" s="299"/>
      <c r="AZ186" s="299"/>
      <c r="BA186" s="299"/>
      <c r="BB186" s="299"/>
      <c r="BC186" s="299"/>
      <c r="BD186" s="299"/>
      <c r="BE186" s="299"/>
      <c r="BF186" s="299"/>
      <c r="BG186" s="299"/>
      <c r="BH186" s="299"/>
      <c r="BI186" s="299"/>
      <c r="BJ186" s="299"/>
      <c r="BK186" s="299"/>
      <c r="BL186" s="299"/>
      <c r="BM186" s="299"/>
      <c r="BN186" s="299"/>
      <c r="BO186" s="299"/>
      <c r="BP186" s="299"/>
      <c r="BQ186" s="299"/>
      <c r="BR186" s="299"/>
      <c r="BS186" s="299"/>
      <c r="BT186" s="299"/>
      <c r="BU186" s="299"/>
      <c r="BV186" s="299"/>
      <c r="BW186" s="299"/>
      <c r="BX186" s="299"/>
      <c r="BY186" s="299"/>
      <c r="BZ186" s="299"/>
      <c r="CA186" s="299"/>
      <c r="CB186" s="299"/>
      <c r="CC186" s="299"/>
      <c r="CD186" s="299"/>
      <c r="CE186" s="299"/>
      <c r="CF186" s="299"/>
      <c r="CG186" s="299"/>
      <c r="CH186" s="299"/>
      <c r="CI186" s="299"/>
      <c r="CJ186" s="299"/>
      <c r="CK186" s="299"/>
      <c r="CL186" s="299"/>
      <c r="CM186" s="299"/>
      <c r="CN186" s="299"/>
      <c r="CO186" s="299"/>
      <c r="CP186" s="299"/>
      <c r="CQ186" s="299"/>
      <c r="CR186" s="299"/>
    </row>
    <row r="187" spans="10:96" x14ac:dyDescent="0.2">
      <c r="J187" s="260"/>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299"/>
      <c r="AY187" s="299"/>
      <c r="AZ187" s="299"/>
      <c r="BA187" s="299"/>
      <c r="BB187" s="299"/>
      <c r="BC187" s="299"/>
      <c r="BD187" s="299"/>
      <c r="BE187" s="299"/>
      <c r="BF187" s="299"/>
      <c r="BG187" s="299"/>
      <c r="BH187" s="299"/>
      <c r="BI187" s="299"/>
      <c r="BJ187" s="299"/>
      <c r="BK187" s="299"/>
      <c r="BL187" s="299"/>
      <c r="BM187" s="299"/>
      <c r="BN187" s="299"/>
      <c r="BO187" s="299"/>
      <c r="BP187" s="299"/>
      <c r="BQ187" s="299"/>
      <c r="BR187" s="299"/>
      <c r="BS187" s="299"/>
      <c r="BT187" s="299"/>
      <c r="BU187" s="299"/>
      <c r="BV187" s="299"/>
      <c r="BW187" s="299"/>
      <c r="BX187" s="299"/>
      <c r="BY187" s="299"/>
      <c r="BZ187" s="299"/>
      <c r="CA187" s="299"/>
      <c r="CB187" s="299"/>
      <c r="CC187" s="299"/>
      <c r="CD187" s="299"/>
      <c r="CE187" s="299"/>
      <c r="CF187" s="299"/>
      <c r="CG187" s="299"/>
      <c r="CH187" s="299"/>
      <c r="CI187" s="299"/>
      <c r="CJ187" s="299"/>
      <c r="CK187" s="299"/>
      <c r="CL187" s="299"/>
      <c r="CM187" s="299"/>
      <c r="CN187" s="299"/>
      <c r="CO187" s="299"/>
      <c r="CP187" s="299"/>
      <c r="CQ187" s="299"/>
      <c r="CR187" s="299"/>
    </row>
    <row r="188" spans="10:96" x14ac:dyDescent="0.2">
      <c r="J188" s="260"/>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299"/>
      <c r="AN188" s="299"/>
      <c r="AO188" s="299"/>
      <c r="AP188" s="299"/>
      <c r="AQ188" s="299"/>
      <c r="AR188" s="299"/>
      <c r="AS188" s="299"/>
      <c r="AT188" s="299"/>
      <c r="AU188" s="299"/>
      <c r="AV188" s="299"/>
      <c r="AW188" s="299"/>
      <c r="AX188" s="299"/>
      <c r="AY188" s="299"/>
      <c r="AZ188" s="299"/>
      <c r="BA188" s="299"/>
      <c r="BB188" s="299"/>
      <c r="BC188" s="299"/>
      <c r="BD188" s="299"/>
      <c r="BE188" s="299"/>
      <c r="BF188" s="299"/>
      <c r="BG188" s="299"/>
      <c r="BH188" s="299"/>
      <c r="BI188" s="299"/>
      <c r="BJ188" s="299"/>
      <c r="BK188" s="299"/>
      <c r="BL188" s="299"/>
      <c r="BM188" s="299"/>
      <c r="BN188" s="299"/>
      <c r="BO188" s="299"/>
      <c r="BP188" s="299"/>
      <c r="BQ188" s="299"/>
      <c r="BR188" s="299"/>
      <c r="BS188" s="299"/>
      <c r="BT188" s="299"/>
      <c r="BU188" s="299"/>
      <c r="BV188" s="299"/>
      <c r="BW188" s="299"/>
      <c r="BX188" s="299"/>
      <c r="BY188" s="299"/>
      <c r="BZ188" s="299"/>
      <c r="CA188" s="299"/>
      <c r="CB188" s="299"/>
      <c r="CC188" s="299"/>
      <c r="CD188" s="299"/>
      <c r="CE188" s="299"/>
      <c r="CF188" s="299"/>
      <c r="CG188" s="299"/>
      <c r="CH188" s="299"/>
      <c r="CI188" s="299"/>
      <c r="CJ188" s="299"/>
      <c r="CK188" s="299"/>
      <c r="CL188" s="299"/>
      <c r="CM188" s="299"/>
      <c r="CN188" s="299"/>
      <c r="CO188" s="299"/>
      <c r="CP188" s="299"/>
      <c r="CQ188" s="299"/>
      <c r="CR188" s="299"/>
    </row>
    <row r="189" spans="10:96" x14ac:dyDescent="0.2">
      <c r="J189" s="260"/>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299"/>
      <c r="AY189" s="299"/>
      <c r="AZ189" s="299"/>
      <c r="BA189" s="299"/>
      <c r="BB189" s="299"/>
      <c r="BC189" s="299"/>
      <c r="BD189" s="299"/>
      <c r="BE189" s="299"/>
      <c r="BF189" s="299"/>
      <c r="BG189" s="299"/>
      <c r="BH189" s="299"/>
      <c r="BI189" s="299"/>
      <c r="BJ189" s="299"/>
      <c r="BK189" s="299"/>
      <c r="BL189" s="299"/>
      <c r="BM189" s="299"/>
      <c r="BN189" s="299"/>
      <c r="BO189" s="299"/>
      <c r="BP189" s="299"/>
      <c r="BQ189" s="299"/>
      <c r="BR189" s="299"/>
      <c r="BS189" s="299"/>
      <c r="BT189" s="299"/>
      <c r="BU189" s="299"/>
      <c r="BV189" s="299"/>
      <c r="BW189" s="299"/>
      <c r="BX189" s="299"/>
      <c r="BY189" s="299"/>
      <c r="BZ189" s="299"/>
      <c r="CA189" s="299"/>
      <c r="CB189" s="299"/>
      <c r="CC189" s="299"/>
      <c r="CD189" s="299"/>
      <c r="CE189" s="299"/>
      <c r="CF189" s="299"/>
      <c r="CG189" s="299"/>
      <c r="CH189" s="299"/>
      <c r="CI189" s="299"/>
      <c r="CJ189" s="299"/>
      <c r="CK189" s="299"/>
      <c r="CL189" s="299"/>
      <c r="CM189" s="299"/>
      <c r="CN189" s="299"/>
      <c r="CO189" s="299"/>
      <c r="CP189" s="299"/>
      <c r="CQ189" s="299"/>
      <c r="CR189" s="299"/>
    </row>
    <row r="190" spans="10:96" x14ac:dyDescent="0.2">
      <c r="J190" s="260"/>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299"/>
      <c r="AY190" s="299"/>
      <c r="AZ190" s="299"/>
      <c r="BA190" s="299"/>
      <c r="BB190" s="299"/>
      <c r="BC190" s="299"/>
      <c r="BD190" s="299"/>
      <c r="BE190" s="299"/>
      <c r="BF190" s="299"/>
      <c r="BG190" s="299"/>
      <c r="BH190" s="299"/>
      <c r="BI190" s="299"/>
      <c r="BJ190" s="299"/>
      <c r="BK190" s="299"/>
      <c r="BL190" s="299"/>
      <c r="BM190" s="299"/>
      <c r="BN190" s="299"/>
      <c r="BO190" s="299"/>
      <c r="BP190" s="299"/>
      <c r="BQ190" s="299"/>
      <c r="BR190" s="299"/>
      <c r="BS190" s="299"/>
      <c r="BT190" s="299"/>
      <c r="BU190" s="299"/>
      <c r="BV190" s="299"/>
      <c r="BW190" s="299"/>
      <c r="BX190" s="299"/>
      <c r="BY190" s="299"/>
      <c r="BZ190" s="299"/>
      <c r="CA190" s="299"/>
      <c r="CB190" s="299"/>
      <c r="CC190" s="299"/>
      <c r="CD190" s="299"/>
      <c r="CE190" s="299"/>
      <c r="CF190" s="299"/>
      <c r="CG190" s="299"/>
      <c r="CH190" s="299"/>
      <c r="CI190" s="299"/>
      <c r="CJ190" s="299"/>
      <c r="CK190" s="299"/>
      <c r="CL190" s="299"/>
      <c r="CM190" s="299"/>
      <c r="CN190" s="299"/>
      <c r="CO190" s="299"/>
      <c r="CP190" s="299"/>
      <c r="CQ190" s="299"/>
      <c r="CR190" s="299"/>
    </row>
    <row r="191" spans="10:96" x14ac:dyDescent="0.2">
      <c r="J191" s="260"/>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299"/>
      <c r="AY191" s="299"/>
      <c r="AZ191" s="299"/>
      <c r="BA191" s="299"/>
      <c r="BB191" s="299"/>
      <c r="BC191" s="299"/>
      <c r="BD191" s="299"/>
      <c r="BE191" s="299"/>
      <c r="BF191" s="299"/>
      <c r="BG191" s="299"/>
      <c r="BH191" s="299"/>
      <c r="BI191" s="299"/>
      <c r="BJ191" s="299"/>
      <c r="BK191" s="299"/>
      <c r="BL191" s="299"/>
      <c r="BM191" s="299"/>
      <c r="BN191" s="299"/>
      <c r="BO191" s="299"/>
      <c r="BP191" s="299"/>
      <c r="BQ191" s="299"/>
      <c r="BR191" s="299"/>
      <c r="BS191" s="299"/>
      <c r="BT191" s="299"/>
      <c r="BU191" s="299"/>
      <c r="BV191" s="299"/>
      <c r="BW191" s="299"/>
      <c r="BX191" s="299"/>
      <c r="BY191" s="299"/>
      <c r="BZ191" s="299"/>
      <c r="CA191" s="299"/>
      <c r="CB191" s="299"/>
      <c r="CC191" s="299"/>
      <c r="CD191" s="299"/>
      <c r="CE191" s="299"/>
      <c r="CF191" s="299"/>
      <c r="CG191" s="299"/>
      <c r="CH191" s="299"/>
      <c r="CI191" s="299"/>
      <c r="CJ191" s="299"/>
      <c r="CK191" s="299"/>
      <c r="CL191" s="299"/>
      <c r="CM191" s="299"/>
      <c r="CN191" s="299"/>
      <c r="CO191" s="299"/>
      <c r="CP191" s="299"/>
      <c r="CQ191" s="299"/>
      <c r="CR191" s="299"/>
    </row>
    <row r="192" spans="10:96" x14ac:dyDescent="0.2">
      <c r="J192" s="260"/>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c r="BV192" s="299"/>
      <c r="BW192" s="299"/>
      <c r="BX192" s="299"/>
      <c r="BY192" s="299"/>
      <c r="BZ192" s="299"/>
      <c r="CA192" s="299"/>
      <c r="CB192" s="299"/>
      <c r="CC192" s="299"/>
      <c r="CD192" s="299"/>
      <c r="CE192" s="299"/>
      <c r="CF192" s="299"/>
      <c r="CG192" s="299"/>
      <c r="CH192" s="299"/>
      <c r="CI192" s="299"/>
      <c r="CJ192" s="299"/>
      <c r="CK192" s="299"/>
      <c r="CL192" s="299"/>
      <c r="CM192" s="299"/>
      <c r="CN192" s="299"/>
      <c r="CO192" s="299"/>
      <c r="CP192" s="299"/>
      <c r="CQ192" s="299"/>
      <c r="CR192" s="299"/>
    </row>
    <row r="193" spans="10:96" x14ac:dyDescent="0.2">
      <c r="J193" s="260"/>
      <c r="K193" s="299"/>
      <c r="L193" s="299"/>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c r="AU193" s="299"/>
      <c r="AV193" s="299"/>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299"/>
      <c r="BU193" s="299"/>
      <c r="BV193" s="299"/>
      <c r="BW193" s="299"/>
      <c r="BX193" s="299"/>
      <c r="BY193" s="299"/>
      <c r="BZ193" s="299"/>
      <c r="CA193" s="299"/>
      <c r="CB193" s="299"/>
      <c r="CC193" s="299"/>
      <c r="CD193" s="299"/>
      <c r="CE193" s="299"/>
      <c r="CF193" s="299"/>
      <c r="CG193" s="299"/>
      <c r="CH193" s="299"/>
      <c r="CI193" s="299"/>
      <c r="CJ193" s="299"/>
      <c r="CK193" s="299"/>
      <c r="CL193" s="299"/>
      <c r="CM193" s="299"/>
      <c r="CN193" s="299"/>
      <c r="CO193" s="299"/>
      <c r="CP193" s="299"/>
      <c r="CQ193" s="299"/>
      <c r="CR193" s="299"/>
    </row>
    <row r="194" spans="10:96" x14ac:dyDescent="0.2">
      <c r="J194" s="260"/>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c r="BQ194" s="299"/>
      <c r="BR194" s="299"/>
      <c r="BS194" s="299"/>
      <c r="BT194" s="299"/>
      <c r="BU194" s="299"/>
      <c r="BV194" s="299"/>
      <c r="BW194" s="299"/>
      <c r="BX194" s="299"/>
      <c r="BY194" s="299"/>
      <c r="BZ194" s="299"/>
      <c r="CA194" s="299"/>
      <c r="CB194" s="299"/>
      <c r="CC194" s="299"/>
      <c r="CD194" s="299"/>
      <c r="CE194" s="299"/>
      <c r="CF194" s="299"/>
      <c r="CG194" s="299"/>
      <c r="CH194" s="299"/>
      <c r="CI194" s="299"/>
      <c r="CJ194" s="299"/>
      <c r="CK194" s="299"/>
      <c r="CL194" s="299"/>
      <c r="CM194" s="299"/>
      <c r="CN194" s="299"/>
      <c r="CO194" s="299"/>
      <c r="CP194" s="299"/>
      <c r="CQ194" s="299"/>
      <c r="CR194" s="299"/>
    </row>
    <row r="195" spans="10:96" x14ac:dyDescent="0.2">
      <c r="J195" s="260"/>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299"/>
      <c r="AN195" s="299"/>
      <c r="AO195" s="299"/>
      <c r="AP195" s="299"/>
      <c r="AQ195" s="299"/>
      <c r="AR195" s="299"/>
      <c r="AS195" s="299"/>
      <c r="AT195" s="299"/>
      <c r="AU195" s="299"/>
      <c r="AV195" s="299"/>
      <c r="AW195" s="299"/>
      <c r="AX195" s="299"/>
      <c r="AY195" s="299"/>
      <c r="AZ195" s="299"/>
      <c r="BA195" s="299"/>
      <c r="BB195" s="299"/>
      <c r="BC195" s="299"/>
      <c r="BD195" s="299"/>
      <c r="BE195" s="299"/>
      <c r="BF195" s="299"/>
      <c r="BG195" s="299"/>
      <c r="BH195" s="299"/>
      <c r="BI195" s="299"/>
      <c r="BJ195" s="299"/>
      <c r="BK195" s="299"/>
      <c r="BL195" s="299"/>
      <c r="BM195" s="299"/>
      <c r="BN195" s="299"/>
      <c r="BO195" s="299"/>
      <c r="BP195" s="299"/>
      <c r="BQ195" s="299"/>
      <c r="BR195" s="299"/>
      <c r="BS195" s="299"/>
      <c r="BT195" s="299"/>
      <c r="BU195" s="299"/>
      <c r="BV195" s="299"/>
      <c r="BW195" s="299"/>
      <c r="BX195" s="299"/>
      <c r="BY195" s="299"/>
      <c r="BZ195" s="299"/>
      <c r="CA195" s="299"/>
      <c r="CB195" s="299"/>
      <c r="CC195" s="299"/>
      <c r="CD195" s="299"/>
      <c r="CE195" s="299"/>
      <c r="CF195" s="299"/>
      <c r="CG195" s="299"/>
      <c r="CH195" s="299"/>
      <c r="CI195" s="299"/>
      <c r="CJ195" s="299"/>
      <c r="CK195" s="299"/>
      <c r="CL195" s="299"/>
      <c r="CM195" s="299"/>
      <c r="CN195" s="299"/>
      <c r="CO195" s="299"/>
      <c r="CP195" s="299"/>
      <c r="CQ195" s="299"/>
      <c r="CR195" s="299"/>
    </row>
    <row r="196" spans="10:96" x14ac:dyDescent="0.2">
      <c r="J196" s="260"/>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299"/>
      <c r="AN196" s="299"/>
      <c r="AO196" s="299"/>
      <c r="AP196" s="299"/>
      <c r="AQ196" s="299"/>
      <c r="AR196" s="299"/>
      <c r="AS196" s="299"/>
      <c r="AT196" s="299"/>
      <c r="AU196" s="299"/>
      <c r="AV196" s="299"/>
      <c r="AW196" s="299"/>
      <c r="AX196" s="299"/>
      <c r="AY196" s="299"/>
      <c r="AZ196" s="299"/>
      <c r="BA196" s="299"/>
      <c r="BB196" s="299"/>
      <c r="BC196" s="299"/>
      <c r="BD196" s="299"/>
      <c r="BE196" s="299"/>
      <c r="BF196" s="299"/>
      <c r="BG196" s="299"/>
      <c r="BH196" s="299"/>
      <c r="BI196" s="299"/>
      <c r="BJ196" s="299"/>
      <c r="BK196" s="299"/>
      <c r="BL196" s="299"/>
      <c r="BM196" s="299"/>
      <c r="BN196" s="299"/>
      <c r="BO196" s="299"/>
      <c r="BP196" s="299"/>
      <c r="BQ196" s="299"/>
      <c r="BR196" s="299"/>
      <c r="BS196" s="299"/>
      <c r="BT196" s="299"/>
      <c r="BU196" s="299"/>
      <c r="BV196" s="299"/>
      <c r="BW196" s="299"/>
      <c r="BX196" s="299"/>
      <c r="BY196" s="299"/>
      <c r="BZ196" s="299"/>
      <c r="CA196" s="299"/>
      <c r="CB196" s="299"/>
      <c r="CC196" s="299"/>
      <c r="CD196" s="299"/>
      <c r="CE196" s="299"/>
      <c r="CF196" s="299"/>
      <c r="CG196" s="299"/>
      <c r="CH196" s="299"/>
      <c r="CI196" s="299"/>
      <c r="CJ196" s="299"/>
      <c r="CK196" s="299"/>
      <c r="CL196" s="299"/>
      <c r="CM196" s="299"/>
      <c r="CN196" s="299"/>
      <c r="CO196" s="299"/>
      <c r="CP196" s="299"/>
      <c r="CQ196" s="299"/>
      <c r="CR196" s="299"/>
    </row>
    <row r="197" spans="10:96" x14ac:dyDescent="0.2">
      <c r="J197" s="260"/>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299"/>
      <c r="AH197" s="299"/>
      <c r="AI197" s="299"/>
      <c r="AJ197" s="299"/>
      <c r="AK197" s="299"/>
      <c r="AL197" s="299"/>
      <c r="AM197" s="299"/>
      <c r="AN197" s="299"/>
      <c r="AO197" s="299"/>
      <c r="AP197" s="299"/>
      <c r="AQ197" s="299"/>
      <c r="AR197" s="299"/>
      <c r="AS197" s="299"/>
      <c r="AT197" s="299"/>
      <c r="AU197" s="299"/>
      <c r="AV197" s="299"/>
      <c r="AW197" s="299"/>
      <c r="AX197" s="299"/>
      <c r="AY197" s="299"/>
      <c r="AZ197" s="299"/>
      <c r="BA197" s="299"/>
      <c r="BB197" s="299"/>
      <c r="BC197" s="299"/>
      <c r="BD197" s="299"/>
      <c r="BE197" s="299"/>
      <c r="BF197" s="299"/>
      <c r="BG197" s="299"/>
      <c r="BH197" s="299"/>
      <c r="BI197" s="299"/>
      <c r="BJ197" s="299"/>
      <c r="BK197" s="299"/>
      <c r="BL197" s="299"/>
      <c r="BM197" s="299"/>
      <c r="BN197" s="299"/>
      <c r="BO197" s="299"/>
      <c r="BP197" s="299"/>
      <c r="BQ197" s="299"/>
      <c r="BR197" s="299"/>
      <c r="BS197" s="299"/>
      <c r="BT197" s="299"/>
      <c r="BU197" s="299"/>
      <c r="BV197" s="299"/>
      <c r="BW197" s="299"/>
      <c r="BX197" s="299"/>
      <c r="BY197" s="299"/>
      <c r="BZ197" s="299"/>
      <c r="CA197" s="299"/>
      <c r="CB197" s="299"/>
      <c r="CC197" s="299"/>
      <c r="CD197" s="299"/>
      <c r="CE197" s="299"/>
      <c r="CF197" s="299"/>
      <c r="CG197" s="299"/>
      <c r="CH197" s="299"/>
      <c r="CI197" s="299"/>
      <c r="CJ197" s="299"/>
      <c r="CK197" s="299"/>
      <c r="CL197" s="299"/>
      <c r="CM197" s="299"/>
      <c r="CN197" s="299"/>
      <c r="CO197" s="299"/>
      <c r="CP197" s="299"/>
      <c r="CQ197" s="299"/>
      <c r="CR197" s="299"/>
    </row>
    <row r="198" spans="10:96" x14ac:dyDescent="0.2">
      <c r="J198" s="260"/>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299"/>
      <c r="AY198" s="299"/>
      <c r="AZ198" s="299"/>
      <c r="BA198" s="299"/>
      <c r="BB198" s="299"/>
      <c r="BC198" s="299"/>
      <c r="BD198" s="299"/>
      <c r="BE198" s="299"/>
      <c r="BF198" s="299"/>
      <c r="BG198" s="299"/>
      <c r="BH198" s="299"/>
      <c r="BI198" s="299"/>
      <c r="BJ198" s="299"/>
      <c r="BK198" s="299"/>
      <c r="BL198" s="299"/>
      <c r="BM198" s="299"/>
      <c r="BN198" s="299"/>
      <c r="BO198" s="299"/>
      <c r="BP198" s="299"/>
      <c r="BQ198" s="299"/>
      <c r="BR198" s="299"/>
      <c r="BS198" s="299"/>
      <c r="BT198" s="299"/>
      <c r="BU198" s="299"/>
      <c r="BV198" s="299"/>
      <c r="BW198" s="299"/>
      <c r="BX198" s="299"/>
      <c r="BY198" s="299"/>
      <c r="BZ198" s="299"/>
      <c r="CA198" s="299"/>
      <c r="CB198" s="299"/>
      <c r="CC198" s="299"/>
      <c r="CD198" s="299"/>
      <c r="CE198" s="299"/>
      <c r="CF198" s="299"/>
      <c r="CG198" s="299"/>
      <c r="CH198" s="299"/>
      <c r="CI198" s="299"/>
      <c r="CJ198" s="299"/>
      <c r="CK198" s="299"/>
      <c r="CL198" s="299"/>
      <c r="CM198" s="299"/>
      <c r="CN198" s="299"/>
      <c r="CO198" s="299"/>
      <c r="CP198" s="299"/>
      <c r="CQ198" s="299"/>
      <c r="CR198" s="299"/>
    </row>
    <row r="199" spans="10:96" x14ac:dyDescent="0.2">
      <c r="J199" s="260"/>
      <c r="K199" s="299"/>
      <c r="L199" s="299"/>
      <c r="M199" s="299"/>
      <c r="N199" s="299"/>
      <c r="O199" s="299"/>
      <c r="P199" s="299"/>
      <c r="Q199" s="299"/>
      <c r="R199" s="299"/>
      <c r="S199" s="299"/>
      <c r="T199" s="299"/>
      <c r="U199" s="299"/>
      <c r="V199" s="299"/>
      <c r="W199" s="299"/>
      <c r="X199" s="299"/>
      <c r="Y199" s="299"/>
      <c r="Z199" s="299"/>
      <c r="AA199" s="299"/>
      <c r="AB199" s="299"/>
      <c r="AC199" s="299"/>
      <c r="AD199" s="299"/>
      <c r="AE199" s="299"/>
      <c r="AF199" s="299"/>
      <c r="AG199" s="299"/>
      <c r="AH199" s="299"/>
      <c r="AI199" s="299"/>
      <c r="AJ199" s="299"/>
      <c r="AK199" s="299"/>
      <c r="AL199" s="299"/>
      <c r="AM199" s="299"/>
      <c r="AN199" s="299"/>
      <c r="AO199" s="299"/>
      <c r="AP199" s="299"/>
      <c r="AQ199" s="299"/>
      <c r="AR199" s="299"/>
      <c r="AS199" s="299"/>
      <c r="AT199" s="299"/>
      <c r="AU199" s="299"/>
      <c r="AV199" s="299"/>
      <c r="AW199" s="299"/>
      <c r="AX199" s="299"/>
      <c r="AY199" s="299"/>
      <c r="AZ199" s="299"/>
      <c r="BA199" s="299"/>
      <c r="BB199" s="299"/>
      <c r="BC199" s="299"/>
      <c r="BD199" s="299"/>
      <c r="BE199" s="299"/>
      <c r="BF199" s="299"/>
      <c r="BG199" s="299"/>
      <c r="BH199" s="299"/>
      <c r="BI199" s="299"/>
      <c r="BJ199" s="299"/>
      <c r="BK199" s="299"/>
      <c r="BL199" s="299"/>
      <c r="BM199" s="299"/>
      <c r="BN199" s="299"/>
      <c r="BO199" s="299"/>
      <c r="BP199" s="299"/>
      <c r="BQ199" s="299"/>
      <c r="BR199" s="299"/>
      <c r="BS199" s="299"/>
      <c r="BT199" s="299"/>
      <c r="BU199" s="299"/>
      <c r="BV199" s="299"/>
      <c r="BW199" s="299"/>
      <c r="BX199" s="299"/>
      <c r="BY199" s="299"/>
      <c r="BZ199" s="299"/>
      <c r="CA199" s="299"/>
      <c r="CB199" s="299"/>
      <c r="CC199" s="299"/>
      <c r="CD199" s="299"/>
      <c r="CE199" s="299"/>
      <c r="CF199" s="299"/>
      <c r="CG199" s="299"/>
      <c r="CH199" s="299"/>
      <c r="CI199" s="299"/>
      <c r="CJ199" s="299"/>
      <c r="CK199" s="299"/>
      <c r="CL199" s="299"/>
      <c r="CM199" s="299"/>
      <c r="CN199" s="299"/>
      <c r="CO199" s="299"/>
      <c r="CP199" s="299"/>
      <c r="CQ199" s="299"/>
      <c r="CR199" s="299"/>
    </row>
    <row r="200" spans="10:96" x14ac:dyDescent="0.2">
      <c r="J200" s="260"/>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c r="BQ200" s="299"/>
      <c r="BR200" s="299"/>
      <c r="BS200" s="299"/>
      <c r="BT200" s="299"/>
      <c r="BU200" s="299"/>
      <c r="BV200" s="299"/>
      <c r="BW200" s="299"/>
      <c r="BX200" s="299"/>
      <c r="BY200" s="299"/>
      <c r="BZ200" s="299"/>
      <c r="CA200" s="299"/>
      <c r="CB200" s="299"/>
      <c r="CC200" s="299"/>
      <c r="CD200" s="299"/>
      <c r="CE200" s="299"/>
      <c r="CF200" s="299"/>
      <c r="CG200" s="299"/>
      <c r="CH200" s="299"/>
      <c r="CI200" s="299"/>
      <c r="CJ200" s="299"/>
      <c r="CK200" s="299"/>
      <c r="CL200" s="299"/>
      <c r="CM200" s="299"/>
      <c r="CN200" s="299"/>
      <c r="CO200" s="299"/>
      <c r="CP200" s="299"/>
      <c r="CQ200" s="299"/>
      <c r="CR200" s="299"/>
    </row>
    <row r="201" spans="10:96" x14ac:dyDescent="0.2">
      <c r="J201" s="260"/>
      <c r="K201" s="299"/>
      <c r="L201" s="299"/>
      <c r="M201" s="299"/>
      <c r="N201" s="299"/>
      <c r="O201" s="299"/>
      <c r="P201" s="299"/>
      <c r="Q201" s="299"/>
      <c r="R201" s="299"/>
      <c r="S201" s="299"/>
      <c r="T201" s="299"/>
      <c r="U201" s="299"/>
      <c r="V201" s="299"/>
      <c r="W201" s="299"/>
      <c r="X201" s="299"/>
      <c r="Y201" s="299"/>
      <c r="Z201" s="299"/>
      <c r="AA201" s="299"/>
      <c r="AB201" s="299"/>
      <c r="AC201" s="299"/>
      <c r="AD201" s="299"/>
      <c r="AE201" s="299"/>
      <c r="AF201" s="299"/>
      <c r="AG201" s="299"/>
      <c r="AH201" s="299"/>
      <c r="AI201" s="299"/>
      <c r="AJ201" s="299"/>
      <c r="AK201" s="299"/>
      <c r="AL201" s="299"/>
      <c r="AM201" s="299"/>
      <c r="AN201" s="299"/>
      <c r="AO201" s="299"/>
      <c r="AP201" s="299"/>
      <c r="AQ201" s="299"/>
      <c r="AR201" s="299"/>
      <c r="AS201" s="299"/>
      <c r="AT201" s="299"/>
      <c r="AU201" s="299"/>
      <c r="AV201" s="299"/>
      <c r="AW201" s="299"/>
      <c r="AX201" s="299"/>
      <c r="AY201" s="299"/>
      <c r="AZ201" s="299"/>
      <c r="BA201" s="299"/>
      <c r="BB201" s="299"/>
      <c r="BC201" s="299"/>
      <c r="BD201" s="299"/>
      <c r="BE201" s="299"/>
      <c r="BF201" s="299"/>
      <c r="BG201" s="299"/>
      <c r="BH201" s="299"/>
      <c r="BI201" s="299"/>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299"/>
      <c r="CG201" s="299"/>
      <c r="CH201" s="299"/>
      <c r="CI201" s="299"/>
      <c r="CJ201" s="299"/>
      <c r="CK201" s="299"/>
      <c r="CL201" s="299"/>
      <c r="CM201" s="299"/>
      <c r="CN201" s="299"/>
      <c r="CO201" s="299"/>
      <c r="CP201" s="299"/>
      <c r="CQ201" s="299"/>
      <c r="CR201" s="299"/>
    </row>
    <row r="202" spans="10:96" x14ac:dyDescent="0.2">
      <c r="J202" s="260"/>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F202" s="299"/>
      <c r="CG202" s="299"/>
      <c r="CH202" s="299"/>
      <c r="CI202" s="299"/>
      <c r="CJ202" s="299"/>
      <c r="CK202" s="299"/>
      <c r="CL202" s="299"/>
      <c r="CM202" s="299"/>
      <c r="CN202" s="299"/>
      <c r="CO202" s="299"/>
      <c r="CP202" s="299"/>
      <c r="CQ202" s="299"/>
      <c r="CR202" s="299"/>
    </row>
    <row r="203" spans="10:96" x14ac:dyDescent="0.2">
      <c r="J203" s="260"/>
      <c r="K203" s="299"/>
      <c r="L203" s="299"/>
      <c r="M203" s="299"/>
      <c r="N203" s="299"/>
      <c r="O203" s="299"/>
      <c r="P203" s="299"/>
      <c r="Q203" s="299"/>
      <c r="R203" s="299"/>
      <c r="S203" s="299"/>
      <c r="T203" s="299"/>
      <c r="U203" s="299"/>
      <c r="V203" s="299"/>
      <c r="W203" s="299"/>
      <c r="X203" s="299"/>
      <c r="Y203" s="299"/>
      <c r="Z203" s="299"/>
      <c r="AA203" s="299"/>
      <c r="AB203" s="299"/>
      <c r="AC203" s="299"/>
      <c r="AD203" s="299"/>
      <c r="AE203" s="299"/>
      <c r="AF203" s="299"/>
      <c r="AG203" s="299"/>
      <c r="AH203" s="299"/>
      <c r="AI203" s="299"/>
      <c r="AJ203" s="299"/>
      <c r="AK203" s="299"/>
      <c r="AL203" s="299"/>
      <c r="AM203" s="299"/>
      <c r="AN203" s="299"/>
      <c r="AO203" s="299"/>
      <c r="AP203" s="299"/>
      <c r="AQ203" s="299"/>
      <c r="AR203" s="299"/>
      <c r="AS203" s="299"/>
      <c r="AT203" s="299"/>
      <c r="AU203" s="299"/>
      <c r="AV203" s="299"/>
      <c r="AW203" s="299"/>
      <c r="AX203" s="299"/>
      <c r="AY203" s="299"/>
      <c r="AZ203" s="299"/>
      <c r="BA203" s="299"/>
      <c r="BB203" s="299"/>
      <c r="BC203" s="299"/>
      <c r="BD203" s="299"/>
      <c r="BE203" s="299"/>
      <c r="BF203" s="299"/>
      <c r="BG203" s="299"/>
      <c r="BH203" s="299"/>
      <c r="BI203" s="299"/>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F203" s="299"/>
      <c r="CG203" s="299"/>
      <c r="CH203" s="299"/>
      <c r="CI203" s="299"/>
      <c r="CJ203" s="299"/>
      <c r="CK203" s="299"/>
      <c r="CL203" s="299"/>
      <c r="CM203" s="299"/>
      <c r="CN203" s="299"/>
      <c r="CO203" s="299"/>
      <c r="CP203" s="299"/>
      <c r="CQ203" s="299"/>
      <c r="CR203" s="299"/>
    </row>
    <row r="204" spans="10:96" x14ac:dyDescent="0.2">
      <c r="J204" s="260"/>
      <c r="K204" s="299"/>
      <c r="L204" s="299"/>
      <c r="M204" s="299"/>
      <c r="N204" s="299"/>
      <c r="O204" s="299"/>
      <c r="P204" s="299"/>
      <c r="Q204" s="299"/>
      <c r="R204" s="299"/>
      <c r="S204" s="299"/>
      <c r="T204" s="299"/>
      <c r="U204" s="299"/>
      <c r="V204" s="299"/>
      <c r="W204" s="299"/>
      <c r="X204" s="299"/>
      <c r="Y204" s="299"/>
      <c r="Z204" s="299"/>
      <c r="AA204" s="299"/>
      <c r="AB204" s="299"/>
      <c r="AC204" s="299"/>
      <c r="AD204" s="299"/>
      <c r="AE204" s="299"/>
      <c r="AF204" s="299"/>
      <c r="AG204" s="299"/>
      <c r="AH204" s="299"/>
      <c r="AI204" s="299"/>
      <c r="AJ204" s="299"/>
      <c r="AK204" s="299"/>
      <c r="AL204" s="299"/>
      <c r="AM204" s="299"/>
      <c r="AN204" s="299"/>
      <c r="AO204" s="299"/>
      <c r="AP204" s="299"/>
      <c r="AQ204" s="299"/>
      <c r="AR204" s="299"/>
      <c r="AS204" s="299"/>
      <c r="AT204" s="299"/>
      <c r="AU204" s="299"/>
      <c r="AV204" s="299"/>
      <c r="AW204" s="299"/>
      <c r="AX204" s="299"/>
      <c r="AY204" s="299"/>
      <c r="AZ204" s="299"/>
      <c r="BA204" s="299"/>
      <c r="BB204" s="299"/>
      <c r="BC204" s="299"/>
      <c r="BD204" s="299"/>
      <c r="BE204" s="299"/>
      <c r="BF204" s="299"/>
      <c r="BG204" s="299"/>
      <c r="BH204" s="299"/>
      <c r="BI204" s="299"/>
      <c r="BJ204" s="299"/>
      <c r="BK204" s="299"/>
      <c r="BL204" s="299"/>
      <c r="BM204" s="299"/>
      <c r="BN204" s="299"/>
      <c r="BO204" s="299"/>
      <c r="BP204" s="299"/>
      <c r="BQ204" s="299"/>
      <c r="BR204" s="299"/>
      <c r="BS204" s="299"/>
      <c r="BT204" s="299"/>
      <c r="BU204" s="299"/>
      <c r="BV204" s="299"/>
      <c r="BW204" s="299"/>
      <c r="BX204" s="299"/>
      <c r="BY204" s="299"/>
      <c r="BZ204" s="299"/>
      <c r="CA204" s="299"/>
      <c r="CB204" s="299"/>
      <c r="CC204" s="299"/>
      <c r="CD204" s="299"/>
      <c r="CE204" s="299"/>
      <c r="CF204" s="299"/>
      <c r="CG204" s="299"/>
      <c r="CH204" s="299"/>
      <c r="CI204" s="299"/>
      <c r="CJ204" s="299"/>
      <c r="CK204" s="299"/>
      <c r="CL204" s="299"/>
      <c r="CM204" s="299"/>
      <c r="CN204" s="299"/>
      <c r="CO204" s="299"/>
      <c r="CP204" s="299"/>
      <c r="CQ204" s="299"/>
      <c r="CR204" s="299"/>
    </row>
    <row r="205" spans="10:96" x14ac:dyDescent="0.2">
      <c r="J205" s="260"/>
      <c r="K205" s="299"/>
      <c r="L205" s="299"/>
      <c r="M205" s="299"/>
      <c r="N205" s="299"/>
      <c r="O205" s="299"/>
      <c r="P205" s="299"/>
      <c r="Q205" s="299"/>
      <c r="R205" s="299"/>
      <c r="S205" s="299"/>
      <c r="T205" s="299"/>
      <c r="U205" s="299"/>
      <c r="V205" s="299"/>
      <c r="W205" s="299"/>
      <c r="X205" s="299"/>
      <c r="Y205" s="299"/>
      <c r="Z205" s="299"/>
      <c r="AA205" s="299"/>
      <c r="AB205" s="299"/>
      <c r="AC205" s="299"/>
      <c r="AD205" s="299"/>
      <c r="AE205" s="299"/>
      <c r="AF205" s="299"/>
      <c r="AG205" s="299"/>
      <c r="AH205" s="299"/>
      <c r="AI205" s="299"/>
      <c r="AJ205" s="299"/>
      <c r="AK205" s="299"/>
      <c r="AL205" s="299"/>
      <c r="AM205" s="299"/>
      <c r="AN205" s="299"/>
      <c r="AO205" s="299"/>
      <c r="AP205" s="299"/>
      <c r="AQ205" s="299"/>
      <c r="AR205" s="299"/>
      <c r="AS205" s="299"/>
      <c r="AT205" s="299"/>
      <c r="AU205" s="299"/>
      <c r="AV205" s="299"/>
      <c r="AW205" s="299"/>
      <c r="AX205" s="299"/>
      <c r="AY205" s="299"/>
      <c r="AZ205" s="299"/>
      <c r="BA205" s="299"/>
      <c r="BB205" s="299"/>
      <c r="BC205" s="299"/>
      <c r="BD205" s="299"/>
      <c r="BE205" s="299"/>
      <c r="BF205" s="299"/>
      <c r="BG205" s="299"/>
      <c r="BH205" s="299"/>
      <c r="BI205" s="299"/>
      <c r="BJ205" s="299"/>
      <c r="BK205" s="299"/>
      <c r="BL205" s="299"/>
      <c r="BM205" s="299"/>
      <c r="BN205" s="299"/>
      <c r="BO205" s="299"/>
      <c r="BP205" s="299"/>
      <c r="BQ205" s="299"/>
      <c r="BR205" s="299"/>
      <c r="BS205" s="299"/>
      <c r="BT205" s="299"/>
      <c r="BU205" s="299"/>
      <c r="BV205" s="299"/>
      <c r="BW205" s="299"/>
      <c r="BX205" s="299"/>
      <c r="BY205" s="299"/>
      <c r="BZ205" s="299"/>
      <c r="CA205" s="299"/>
      <c r="CB205" s="299"/>
      <c r="CC205" s="299"/>
      <c r="CD205" s="299"/>
      <c r="CE205" s="299"/>
      <c r="CF205" s="299"/>
      <c r="CG205" s="299"/>
      <c r="CH205" s="299"/>
      <c r="CI205" s="299"/>
      <c r="CJ205" s="299"/>
      <c r="CK205" s="299"/>
      <c r="CL205" s="299"/>
      <c r="CM205" s="299"/>
      <c r="CN205" s="299"/>
      <c r="CO205" s="299"/>
      <c r="CP205" s="299"/>
      <c r="CQ205" s="299"/>
      <c r="CR205" s="299"/>
    </row>
    <row r="206" spans="10:96" x14ac:dyDescent="0.2">
      <c r="J206" s="260"/>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c r="BQ206" s="299"/>
      <c r="BR206" s="299"/>
      <c r="BS206" s="299"/>
      <c r="BT206" s="299"/>
      <c r="BU206" s="299"/>
      <c r="BV206" s="299"/>
      <c r="BW206" s="299"/>
      <c r="BX206" s="299"/>
      <c r="BY206" s="299"/>
      <c r="BZ206" s="299"/>
      <c r="CA206" s="299"/>
      <c r="CB206" s="299"/>
      <c r="CC206" s="299"/>
      <c r="CD206" s="299"/>
      <c r="CE206" s="299"/>
      <c r="CF206" s="299"/>
      <c r="CG206" s="299"/>
      <c r="CH206" s="299"/>
      <c r="CI206" s="299"/>
      <c r="CJ206" s="299"/>
      <c r="CK206" s="299"/>
      <c r="CL206" s="299"/>
      <c r="CM206" s="299"/>
      <c r="CN206" s="299"/>
      <c r="CO206" s="299"/>
      <c r="CP206" s="299"/>
      <c r="CQ206" s="299"/>
      <c r="CR206" s="299"/>
    </row>
    <row r="207" spans="10:96" x14ac:dyDescent="0.2">
      <c r="J207" s="260"/>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299"/>
      <c r="AN207" s="299"/>
      <c r="AO207" s="299"/>
      <c r="AP207" s="299"/>
      <c r="AQ207" s="299"/>
      <c r="AR207" s="299"/>
      <c r="AS207" s="299"/>
      <c r="AT207" s="299"/>
      <c r="AU207" s="299"/>
      <c r="AV207" s="299"/>
      <c r="AW207" s="299"/>
      <c r="AX207" s="299"/>
      <c r="AY207" s="299"/>
      <c r="AZ207" s="299"/>
      <c r="BA207" s="299"/>
      <c r="BB207" s="299"/>
      <c r="BC207" s="299"/>
      <c r="BD207" s="299"/>
      <c r="BE207" s="299"/>
      <c r="BF207" s="299"/>
      <c r="BG207" s="299"/>
      <c r="BH207" s="299"/>
      <c r="BI207" s="299"/>
      <c r="BJ207" s="299"/>
      <c r="BK207" s="299"/>
      <c r="BL207" s="299"/>
      <c r="BM207" s="299"/>
      <c r="BN207" s="299"/>
      <c r="BO207" s="299"/>
      <c r="BP207" s="299"/>
      <c r="BQ207" s="299"/>
      <c r="BR207" s="299"/>
      <c r="BS207" s="299"/>
      <c r="BT207" s="299"/>
      <c r="BU207" s="299"/>
      <c r="BV207" s="299"/>
      <c r="BW207" s="299"/>
      <c r="BX207" s="299"/>
      <c r="BY207" s="299"/>
      <c r="BZ207" s="299"/>
      <c r="CA207" s="299"/>
      <c r="CB207" s="299"/>
      <c r="CC207" s="299"/>
      <c r="CD207" s="299"/>
      <c r="CE207" s="299"/>
      <c r="CF207" s="299"/>
      <c r="CG207" s="299"/>
      <c r="CH207" s="299"/>
      <c r="CI207" s="299"/>
      <c r="CJ207" s="299"/>
      <c r="CK207" s="299"/>
      <c r="CL207" s="299"/>
      <c r="CM207" s="299"/>
      <c r="CN207" s="299"/>
      <c r="CO207" s="299"/>
      <c r="CP207" s="299"/>
      <c r="CQ207" s="299"/>
      <c r="CR207" s="299"/>
    </row>
    <row r="208" spans="10:96" x14ac:dyDescent="0.2">
      <c r="J208" s="260"/>
      <c r="K208" s="299"/>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c r="AG208" s="299"/>
      <c r="AH208" s="299"/>
      <c r="AI208" s="299"/>
      <c r="AJ208" s="299"/>
      <c r="AK208" s="299"/>
      <c r="AL208" s="299"/>
      <c r="AM208" s="299"/>
      <c r="AN208" s="299"/>
      <c r="AO208" s="299"/>
      <c r="AP208" s="299"/>
      <c r="AQ208" s="299"/>
      <c r="AR208" s="299"/>
      <c r="AS208" s="299"/>
      <c r="AT208" s="299"/>
      <c r="AU208" s="299"/>
      <c r="AV208" s="299"/>
      <c r="AW208" s="299"/>
      <c r="AX208" s="299"/>
      <c r="AY208" s="299"/>
      <c r="AZ208" s="299"/>
      <c r="BA208" s="299"/>
      <c r="BB208" s="299"/>
      <c r="BC208" s="299"/>
      <c r="BD208" s="299"/>
      <c r="BE208" s="299"/>
      <c r="BF208" s="299"/>
      <c r="BG208" s="299"/>
      <c r="BH208" s="299"/>
      <c r="BI208" s="299"/>
      <c r="BJ208" s="299"/>
      <c r="BK208" s="299"/>
      <c r="BL208" s="299"/>
      <c r="BM208" s="299"/>
      <c r="BN208" s="299"/>
      <c r="BO208" s="299"/>
      <c r="BP208" s="299"/>
      <c r="BQ208" s="299"/>
      <c r="BR208" s="299"/>
      <c r="BS208" s="299"/>
      <c r="BT208" s="299"/>
      <c r="BU208" s="299"/>
      <c r="BV208" s="299"/>
      <c r="BW208" s="299"/>
      <c r="BX208" s="299"/>
      <c r="BY208" s="299"/>
      <c r="BZ208" s="299"/>
      <c r="CA208" s="299"/>
      <c r="CB208" s="299"/>
      <c r="CC208" s="299"/>
      <c r="CD208" s="299"/>
      <c r="CE208" s="299"/>
      <c r="CF208" s="299"/>
      <c r="CG208" s="299"/>
      <c r="CH208" s="299"/>
      <c r="CI208" s="299"/>
      <c r="CJ208" s="299"/>
      <c r="CK208" s="299"/>
      <c r="CL208" s="299"/>
      <c r="CM208" s="299"/>
      <c r="CN208" s="299"/>
      <c r="CO208" s="299"/>
      <c r="CP208" s="299"/>
      <c r="CQ208" s="299"/>
      <c r="CR208" s="299"/>
    </row>
    <row r="209" spans="10:96" x14ac:dyDescent="0.2">
      <c r="J209" s="260"/>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c r="BQ209" s="299"/>
      <c r="BR209" s="299"/>
      <c r="BS209" s="299"/>
      <c r="BT209" s="299"/>
      <c r="BU209" s="299"/>
      <c r="BV209" s="299"/>
      <c r="BW209" s="299"/>
      <c r="BX209" s="299"/>
      <c r="BY209" s="299"/>
      <c r="BZ209" s="299"/>
      <c r="CA209" s="299"/>
      <c r="CB209" s="299"/>
      <c r="CC209" s="299"/>
      <c r="CD209" s="299"/>
      <c r="CE209" s="299"/>
      <c r="CF209" s="299"/>
      <c r="CG209" s="299"/>
      <c r="CH209" s="299"/>
      <c r="CI209" s="299"/>
      <c r="CJ209" s="299"/>
      <c r="CK209" s="299"/>
      <c r="CL209" s="299"/>
      <c r="CM209" s="299"/>
      <c r="CN209" s="299"/>
      <c r="CO209" s="299"/>
      <c r="CP209" s="299"/>
      <c r="CQ209" s="299"/>
      <c r="CR209" s="299"/>
    </row>
    <row r="210" spans="10:96" x14ac:dyDescent="0.2">
      <c r="J210" s="260"/>
      <c r="K210" s="299"/>
      <c r="L210" s="299"/>
      <c r="M210" s="299"/>
      <c r="N210" s="299"/>
      <c r="O210" s="299"/>
      <c r="P210" s="299"/>
      <c r="Q210" s="299"/>
      <c r="R210" s="299"/>
      <c r="S210" s="299"/>
      <c r="T210" s="299"/>
      <c r="U210" s="299"/>
      <c r="V210" s="299"/>
      <c r="W210" s="299"/>
      <c r="X210" s="299"/>
      <c r="Y210" s="299"/>
      <c r="Z210" s="299"/>
      <c r="AA210" s="299"/>
      <c r="AB210" s="299"/>
      <c r="AC210" s="299"/>
      <c r="AD210" s="299"/>
      <c r="AE210" s="299"/>
      <c r="AF210" s="299"/>
      <c r="AG210" s="299"/>
      <c r="AH210" s="299"/>
      <c r="AI210" s="299"/>
      <c r="AJ210" s="299"/>
      <c r="AK210" s="299"/>
      <c r="AL210" s="299"/>
      <c r="AM210" s="299"/>
      <c r="AN210" s="299"/>
      <c r="AO210" s="299"/>
      <c r="AP210" s="299"/>
      <c r="AQ210" s="299"/>
      <c r="AR210" s="299"/>
      <c r="AS210" s="299"/>
      <c r="AT210" s="299"/>
      <c r="AU210" s="299"/>
      <c r="AV210" s="299"/>
      <c r="AW210" s="299"/>
      <c r="AX210" s="299"/>
      <c r="AY210" s="299"/>
      <c r="AZ210" s="299"/>
      <c r="BA210" s="299"/>
      <c r="BB210" s="299"/>
      <c r="BC210" s="299"/>
      <c r="BD210" s="299"/>
      <c r="BE210" s="299"/>
      <c r="BF210" s="299"/>
      <c r="BG210" s="299"/>
      <c r="BH210" s="299"/>
      <c r="BI210" s="299"/>
      <c r="BJ210" s="299"/>
      <c r="BK210" s="299"/>
      <c r="BL210" s="299"/>
      <c r="BM210" s="299"/>
      <c r="BN210" s="299"/>
      <c r="BO210" s="299"/>
      <c r="BP210" s="299"/>
      <c r="BQ210" s="299"/>
      <c r="BR210" s="299"/>
      <c r="BS210" s="299"/>
      <c r="BT210" s="299"/>
      <c r="BU210" s="299"/>
      <c r="BV210" s="299"/>
      <c r="BW210" s="299"/>
      <c r="BX210" s="299"/>
      <c r="BY210" s="299"/>
      <c r="BZ210" s="299"/>
      <c r="CA210" s="299"/>
      <c r="CB210" s="299"/>
      <c r="CC210" s="299"/>
      <c r="CD210" s="299"/>
      <c r="CE210" s="299"/>
      <c r="CF210" s="299"/>
      <c r="CG210" s="299"/>
      <c r="CH210" s="299"/>
      <c r="CI210" s="299"/>
      <c r="CJ210" s="299"/>
      <c r="CK210" s="299"/>
      <c r="CL210" s="299"/>
      <c r="CM210" s="299"/>
      <c r="CN210" s="299"/>
      <c r="CO210" s="299"/>
      <c r="CP210" s="299"/>
      <c r="CQ210" s="299"/>
      <c r="CR210" s="299"/>
    </row>
    <row r="211" spans="10:96" x14ac:dyDescent="0.2">
      <c r="J211" s="260"/>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299"/>
      <c r="AY211" s="299"/>
      <c r="AZ211" s="299"/>
      <c r="BA211" s="299"/>
      <c r="BB211" s="299"/>
      <c r="BC211" s="299"/>
      <c r="BD211" s="299"/>
      <c r="BE211" s="299"/>
      <c r="BF211" s="299"/>
      <c r="BG211" s="299"/>
      <c r="BH211" s="299"/>
      <c r="BI211" s="299"/>
      <c r="BJ211" s="299"/>
      <c r="BK211" s="299"/>
      <c r="BL211" s="299"/>
      <c r="BM211" s="299"/>
      <c r="BN211" s="299"/>
      <c r="BO211" s="299"/>
      <c r="BP211" s="299"/>
      <c r="BQ211" s="299"/>
      <c r="BR211" s="299"/>
      <c r="BS211" s="299"/>
      <c r="BT211" s="299"/>
      <c r="BU211" s="299"/>
      <c r="BV211" s="299"/>
      <c r="BW211" s="299"/>
      <c r="BX211" s="299"/>
      <c r="BY211" s="299"/>
      <c r="BZ211" s="299"/>
      <c r="CA211" s="299"/>
      <c r="CB211" s="299"/>
      <c r="CC211" s="299"/>
      <c r="CD211" s="299"/>
      <c r="CE211" s="299"/>
      <c r="CF211" s="299"/>
      <c r="CG211" s="299"/>
      <c r="CH211" s="299"/>
      <c r="CI211" s="299"/>
      <c r="CJ211" s="299"/>
      <c r="CK211" s="299"/>
      <c r="CL211" s="299"/>
      <c r="CM211" s="299"/>
      <c r="CN211" s="299"/>
      <c r="CO211" s="299"/>
      <c r="CP211" s="299"/>
      <c r="CQ211" s="299"/>
      <c r="CR211" s="299"/>
    </row>
    <row r="212" spans="10:96" x14ac:dyDescent="0.2">
      <c r="J212" s="260"/>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299"/>
      <c r="BD212" s="299"/>
      <c r="BE212" s="299"/>
      <c r="BF212" s="299"/>
      <c r="BG212" s="299"/>
      <c r="BH212" s="299"/>
      <c r="BI212" s="299"/>
      <c r="BJ212" s="299"/>
      <c r="BK212" s="299"/>
      <c r="BL212" s="299"/>
      <c r="BM212" s="299"/>
      <c r="BN212" s="299"/>
      <c r="BO212" s="299"/>
      <c r="BP212" s="299"/>
      <c r="BQ212" s="299"/>
      <c r="BR212" s="299"/>
      <c r="BS212" s="299"/>
      <c r="BT212" s="299"/>
      <c r="BU212" s="299"/>
      <c r="BV212" s="299"/>
      <c r="BW212" s="299"/>
      <c r="BX212" s="299"/>
      <c r="BY212" s="299"/>
      <c r="BZ212" s="299"/>
      <c r="CA212" s="299"/>
      <c r="CB212" s="299"/>
      <c r="CC212" s="299"/>
      <c r="CD212" s="299"/>
      <c r="CE212" s="299"/>
      <c r="CF212" s="299"/>
      <c r="CG212" s="299"/>
      <c r="CH212" s="299"/>
      <c r="CI212" s="299"/>
      <c r="CJ212" s="299"/>
      <c r="CK212" s="299"/>
      <c r="CL212" s="299"/>
      <c r="CM212" s="299"/>
      <c r="CN212" s="299"/>
      <c r="CO212" s="299"/>
      <c r="CP212" s="299"/>
      <c r="CQ212" s="299"/>
      <c r="CR212" s="299"/>
    </row>
    <row r="213" spans="10:96" x14ac:dyDescent="0.2">
      <c r="J213" s="260"/>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299"/>
      <c r="AY213" s="299"/>
      <c r="AZ213" s="299"/>
      <c r="BA213" s="299"/>
      <c r="BB213" s="299"/>
      <c r="BC213" s="299"/>
      <c r="BD213" s="299"/>
      <c r="BE213" s="299"/>
      <c r="BF213" s="299"/>
      <c r="BG213" s="299"/>
      <c r="BH213" s="299"/>
      <c r="BI213" s="299"/>
      <c r="BJ213" s="299"/>
      <c r="BK213" s="299"/>
      <c r="BL213" s="299"/>
      <c r="BM213" s="299"/>
      <c r="BN213" s="299"/>
      <c r="BO213" s="299"/>
      <c r="BP213" s="299"/>
      <c r="BQ213" s="299"/>
      <c r="BR213" s="299"/>
      <c r="BS213" s="299"/>
      <c r="BT213" s="299"/>
      <c r="BU213" s="299"/>
      <c r="BV213" s="299"/>
      <c r="BW213" s="299"/>
      <c r="BX213" s="299"/>
      <c r="BY213" s="299"/>
      <c r="BZ213" s="299"/>
      <c r="CA213" s="299"/>
      <c r="CB213" s="299"/>
      <c r="CC213" s="299"/>
      <c r="CD213" s="299"/>
      <c r="CE213" s="299"/>
      <c r="CF213" s="299"/>
      <c r="CG213" s="299"/>
      <c r="CH213" s="299"/>
      <c r="CI213" s="299"/>
      <c r="CJ213" s="299"/>
      <c r="CK213" s="299"/>
      <c r="CL213" s="299"/>
      <c r="CM213" s="299"/>
      <c r="CN213" s="299"/>
      <c r="CO213" s="299"/>
      <c r="CP213" s="299"/>
      <c r="CQ213" s="299"/>
      <c r="CR213" s="299"/>
    </row>
    <row r="214" spans="10:96" x14ac:dyDescent="0.2">
      <c r="J214" s="260"/>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299"/>
      <c r="AY214" s="299"/>
      <c r="AZ214" s="299"/>
      <c r="BA214" s="299"/>
      <c r="BB214" s="299"/>
      <c r="BC214" s="299"/>
      <c r="BD214" s="299"/>
      <c r="BE214" s="299"/>
      <c r="BF214" s="299"/>
      <c r="BG214" s="299"/>
      <c r="BH214" s="299"/>
      <c r="BI214" s="299"/>
      <c r="BJ214" s="299"/>
      <c r="BK214" s="299"/>
      <c r="BL214" s="299"/>
      <c r="BM214" s="299"/>
      <c r="BN214" s="299"/>
      <c r="BO214" s="299"/>
      <c r="BP214" s="299"/>
      <c r="BQ214" s="299"/>
      <c r="BR214" s="299"/>
      <c r="BS214" s="299"/>
      <c r="BT214" s="299"/>
      <c r="BU214" s="299"/>
      <c r="BV214" s="299"/>
      <c r="BW214" s="299"/>
      <c r="BX214" s="299"/>
      <c r="BY214" s="299"/>
      <c r="BZ214" s="299"/>
      <c r="CA214" s="299"/>
      <c r="CB214" s="299"/>
      <c r="CC214" s="299"/>
      <c r="CD214" s="299"/>
      <c r="CE214" s="299"/>
      <c r="CF214" s="299"/>
      <c r="CG214" s="299"/>
      <c r="CH214" s="299"/>
      <c r="CI214" s="299"/>
      <c r="CJ214" s="299"/>
      <c r="CK214" s="299"/>
      <c r="CL214" s="299"/>
      <c r="CM214" s="299"/>
      <c r="CN214" s="299"/>
      <c r="CO214" s="299"/>
      <c r="CP214" s="299"/>
      <c r="CQ214" s="299"/>
      <c r="CR214" s="299"/>
    </row>
    <row r="215" spans="10:96" x14ac:dyDescent="0.2">
      <c r="J215" s="260"/>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299"/>
      <c r="AY215" s="299"/>
      <c r="AZ215" s="299"/>
      <c r="BA215" s="299"/>
      <c r="BB215" s="299"/>
      <c r="BC215" s="299"/>
      <c r="BD215" s="299"/>
      <c r="BE215" s="299"/>
      <c r="BF215" s="299"/>
      <c r="BG215" s="299"/>
      <c r="BH215" s="299"/>
      <c r="BI215" s="299"/>
      <c r="BJ215" s="299"/>
      <c r="BK215" s="299"/>
      <c r="BL215" s="299"/>
      <c r="BM215" s="299"/>
      <c r="BN215" s="299"/>
      <c r="BO215" s="299"/>
      <c r="BP215" s="299"/>
      <c r="BQ215" s="299"/>
      <c r="BR215" s="299"/>
      <c r="BS215" s="299"/>
      <c r="BT215" s="299"/>
      <c r="BU215" s="299"/>
      <c r="BV215" s="299"/>
      <c r="BW215" s="299"/>
      <c r="BX215" s="299"/>
      <c r="BY215" s="299"/>
      <c r="BZ215" s="299"/>
      <c r="CA215" s="299"/>
      <c r="CB215" s="299"/>
      <c r="CC215" s="299"/>
      <c r="CD215" s="299"/>
      <c r="CE215" s="299"/>
      <c r="CF215" s="299"/>
      <c r="CG215" s="299"/>
      <c r="CH215" s="299"/>
      <c r="CI215" s="299"/>
      <c r="CJ215" s="299"/>
      <c r="CK215" s="299"/>
      <c r="CL215" s="299"/>
      <c r="CM215" s="299"/>
      <c r="CN215" s="299"/>
      <c r="CO215" s="299"/>
      <c r="CP215" s="299"/>
      <c r="CQ215" s="299"/>
      <c r="CR215" s="299"/>
    </row>
    <row r="216" spans="10:96" x14ac:dyDescent="0.2">
      <c r="J216" s="260"/>
      <c r="K216" s="299"/>
      <c r="L216" s="299"/>
      <c r="M216" s="299"/>
      <c r="N216" s="299"/>
      <c r="O216" s="299"/>
      <c r="P216" s="299"/>
      <c r="Q216" s="299"/>
      <c r="R216" s="299"/>
      <c r="S216" s="299"/>
      <c r="T216" s="299"/>
      <c r="U216" s="299"/>
      <c r="V216" s="299"/>
      <c r="W216" s="299"/>
      <c r="X216" s="299"/>
      <c r="Y216" s="299"/>
      <c r="Z216" s="299"/>
      <c r="AA216" s="299"/>
      <c r="AB216" s="299"/>
      <c r="AC216" s="299"/>
      <c r="AD216" s="299"/>
      <c r="AE216" s="299"/>
      <c r="AF216" s="299"/>
      <c r="AG216" s="299"/>
      <c r="AH216" s="299"/>
      <c r="AI216" s="299"/>
      <c r="AJ216" s="299"/>
      <c r="AK216" s="299"/>
      <c r="AL216" s="299"/>
      <c r="AM216" s="299"/>
      <c r="AN216" s="299"/>
      <c r="AO216" s="299"/>
      <c r="AP216" s="299"/>
      <c r="AQ216" s="299"/>
      <c r="AR216" s="299"/>
      <c r="AS216" s="299"/>
      <c r="AT216" s="299"/>
      <c r="AU216" s="299"/>
      <c r="AV216" s="299"/>
      <c r="AW216" s="299"/>
      <c r="AX216" s="299"/>
      <c r="AY216" s="299"/>
      <c r="AZ216" s="299"/>
      <c r="BA216" s="299"/>
      <c r="BB216" s="299"/>
      <c r="BC216" s="299"/>
      <c r="BD216" s="299"/>
      <c r="BE216" s="299"/>
      <c r="BF216" s="299"/>
      <c r="BG216" s="299"/>
      <c r="BH216" s="299"/>
      <c r="BI216" s="299"/>
      <c r="BJ216" s="299"/>
      <c r="BK216" s="299"/>
      <c r="BL216" s="299"/>
      <c r="BM216" s="299"/>
      <c r="BN216" s="299"/>
      <c r="BO216" s="299"/>
      <c r="BP216" s="299"/>
      <c r="BQ216" s="299"/>
      <c r="BR216" s="299"/>
      <c r="BS216" s="299"/>
      <c r="BT216" s="299"/>
      <c r="BU216" s="299"/>
      <c r="BV216" s="299"/>
      <c r="BW216" s="299"/>
      <c r="BX216" s="299"/>
      <c r="BY216" s="299"/>
      <c r="BZ216" s="299"/>
      <c r="CA216" s="299"/>
      <c r="CB216" s="299"/>
      <c r="CC216" s="299"/>
      <c r="CD216" s="299"/>
      <c r="CE216" s="299"/>
      <c r="CF216" s="299"/>
      <c r="CG216" s="299"/>
      <c r="CH216" s="299"/>
      <c r="CI216" s="299"/>
      <c r="CJ216" s="299"/>
      <c r="CK216" s="299"/>
      <c r="CL216" s="299"/>
      <c r="CM216" s="299"/>
      <c r="CN216" s="299"/>
      <c r="CO216" s="299"/>
      <c r="CP216" s="299"/>
      <c r="CQ216" s="299"/>
      <c r="CR216" s="299"/>
    </row>
    <row r="217" spans="10:96" x14ac:dyDescent="0.2">
      <c r="J217" s="260"/>
      <c r="K217" s="299"/>
      <c r="L217" s="299"/>
      <c r="M217" s="299"/>
      <c r="N217" s="299"/>
      <c r="O217" s="299"/>
      <c r="P217" s="299"/>
      <c r="Q217" s="299"/>
      <c r="R217" s="299"/>
      <c r="S217" s="299"/>
      <c r="T217" s="299"/>
      <c r="U217" s="299"/>
      <c r="V217" s="299"/>
      <c r="W217" s="299"/>
      <c r="X217" s="299"/>
      <c r="Y217" s="299"/>
      <c r="Z217" s="299"/>
      <c r="AA217" s="299"/>
      <c r="AB217" s="299"/>
      <c r="AC217" s="299"/>
      <c r="AD217" s="299"/>
      <c r="AE217" s="299"/>
      <c r="AF217" s="299"/>
      <c r="AG217" s="299"/>
      <c r="AH217" s="299"/>
      <c r="AI217" s="299"/>
      <c r="AJ217" s="299"/>
      <c r="AK217" s="299"/>
      <c r="AL217" s="299"/>
      <c r="AM217" s="299"/>
      <c r="AN217" s="299"/>
      <c r="AO217" s="299"/>
      <c r="AP217" s="299"/>
      <c r="AQ217" s="299"/>
      <c r="AR217" s="299"/>
      <c r="AS217" s="299"/>
      <c r="AT217" s="299"/>
      <c r="AU217" s="299"/>
      <c r="AV217" s="299"/>
      <c r="AW217" s="299"/>
      <c r="AX217" s="299"/>
      <c r="AY217" s="299"/>
      <c r="AZ217" s="299"/>
      <c r="BA217" s="299"/>
      <c r="BB217" s="299"/>
      <c r="BC217" s="299"/>
      <c r="BD217" s="299"/>
      <c r="BE217" s="299"/>
      <c r="BF217" s="299"/>
      <c r="BG217" s="299"/>
      <c r="BH217" s="299"/>
      <c r="BI217" s="299"/>
      <c r="BJ217" s="299"/>
      <c r="BK217" s="299"/>
      <c r="BL217" s="299"/>
      <c r="BM217" s="299"/>
      <c r="BN217" s="299"/>
      <c r="BO217" s="299"/>
      <c r="BP217" s="299"/>
      <c r="BQ217" s="299"/>
      <c r="BR217" s="299"/>
      <c r="BS217" s="299"/>
      <c r="BT217" s="299"/>
      <c r="BU217" s="299"/>
      <c r="BV217" s="299"/>
      <c r="BW217" s="299"/>
      <c r="BX217" s="299"/>
      <c r="BY217" s="299"/>
      <c r="BZ217" s="299"/>
      <c r="CA217" s="299"/>
      <c r="CB217" s="299"/>
      <c r="CC217" s="299"/>
      <c r="CD217" s="299"/>
      <c r="CE217" s="299"/>
      <c r="CF217" s="299"/>
      <c r="CG217" s="299"/>
      <c r="CH217" s="299"/>
      <c r="CI217" s="299"/>
      <c r="CJ217" s="299"/>
      <c r="CK217" s="299"/>
      <c r="CL217" s="299"/>
      <c r="CM217" s="299"/>
      <c r="CN217" s="299"/>
      <c r="CO217" s="299"/>
      <c r="CP217" s="299"/>
      <c r="CQ217" s="299"/>
      <c r="CR217" s="299"/>
    </row>
    <row r="218" spans="10:96" x14ac:dyDescent="0.2">
      <c r="J218" s="260"/>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299"/>
      <c r="AY218" s="299"/>
      <c r="AZ218" s="299"/>
      <c r="BA218" s="299"/>
      <c r="BB218" s="299"/>
      <c r="BC218" s="299"/>
      <c r="BD218" s="299"/>
      <c r="BE218" s="299"/>
      <c r="BF218" s="299"/>
      <c r="BG218" s="299"/>
      <c r="BH218" s="299"/>
      <c r="BI218" s="299"/>
      <c r="BJ218" s="299"/>
      <c r="BK218" s="299"/>
      <c r="BL218" s="299"/>
      <c r="BM218" s="299"/>
      <c r="BN218" s="299"/>
      <c r="BO218" s="299"/>
      <c r="BP218" s="299"/>
      <c r="BQ218" s="299"/>
      <c r="BR218" s="299"/>
      <c r="BS218" s="299"/>
      <c r="BT218" s="299"/>
      <c r="BU218" s="299"/>
      <c r="BV218" s="299"/>
      <c r="BW218" s="299"/>
      <c r="BX218" s="299"/>
      <c r="BY218" s="299"/>
      <c r="BZ218" s="299"/>
      <c r="CA218" s="299"/>
      <c r="CB218" s="299"/>
      <c r="CC218" s="299"/>
      <c r="CD218" s="299"/>
      <c r="CE218" s="299"/>
      <c r="CF218" s="299"/>
      <c r="CG218" s="299"/>
      <c r="CH218" s="299"/>
      <c r="CI218" s="299"/>
      <c r="CJ218" s="299"/>
      <c r="CK218" s="299"/>
      <c r="CL218" s="299"/>
      <c r="CM218" s="299"/>
      <c r="CN218" s="299"/>
      <c r="CO218" s="299"/>
      <c r="CP218" s="299"/>
      <c r="CQ218" s="299"/>
      <c r="CR218" s="299"/>
    </row>
    <row r="219" spans="10:96" x14ac:dyDescent="0.2">
      <c r="J219" s="260"/>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299"/>
      <c r="BQ219" s="299"/>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row>
    <row r="220" spans="10:96" x14ac:dyDescent="0.2">
      <c r="J220" s="260"/>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299"/>
      <c r="BM220" s="299"/>
      <c r="BN220" s="299"/>
      <c r="BO220" s="299"/>
      <c r="BP220" s="299"/>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row>
    <row r="221" spans="10:96" x14ac:dyDescent="0.2">
      <c r="J221" s="260"/>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c r="BM221" s="299"/>
      <c r="BN221" s="299"/>
      <c r="BO221" s="299"/>
      <c r="BP221" s="299"/>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row>
    <row r="222" spans="10:96" x14ac:dyDescent="0.2">
      <c r="J222" s="260"/>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row>
    <row r="223" spans="10:96" x14ac:dyDescent="0.2">
      <c r="J223" s="260"/>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row>
    <row r="224" spans="10:96" x14ac:dyDescent="0.2">
      <c r="J224" s="260"/>
      <c r="K224" s="299"/>
      <c r="L224" s="29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299"/>
      <c r="AY224" s="299"/>
      <c r="AZ224" s="299"/>
      <c r="BA224" s="299"/>
      <c r="BB224" s="299"/>
      <c r="BC224" s="299"/>
      <c r="BD224" s="299"/>
      <c r="BE224" s="299"/>
      <c r="BF224" s="299"/>
      <c r="BG224" s="299"/>
      <c r="BH224" s="299"/>
      <c r="BI224" s="299"/>
      <c r="BJ224" s="299"/>
      <c r="BK224" s="299"/>
      <c r="BL224" s="299"/>
      <c r="BM224" s="299"/>
      <c r="BN224" s="299"/>
      <c r="BO224" s="299"/>
      <c r="BP224" s="299"/>
      <c r="BQ224" s="299"/>
      <c r="BR224" s="299"/>
      <c r="BS224" s="299"/>
      <c r="BT224" s="299"/>
      <c r="BU224" s="299"/>
      <c r="BV224" s="299"/>
      <c r="BW224" s="299"/>
      <c r="BX224" s="299"/>
      <c r="BY224" s="299"/>
      <c r="BZ224" s="299"/>
      <c r="CA224" s="299"/>
      <c r="CB224" s="299"/>
      <c r="CC224" s="299"/>
      <c r="CD224" s="299"/>
      <c r="CE224" s="299"/>
      <c r="CF224" s="299"/>
      <c r="CG224" s="299"/>
      <c r="CH224" s="299"/>
      <c r="CI224" s="299"/>
      <c r="CJ224" s="299"/>
      <c r="CK224" s="299"/>
      <c r="CL224" s="299"/>
      <c r="CM224" s="299"/>
      <c r="CN224" s="299"/>
      <c r="CO224" s="299"/>
      <c r="CP224" s="299"/>
      <c r="CQ224" s="299"/>
      <c r="CR224" s="299"/>
    </row>
    <row r="225" spans="10:96" x14ac:dyDescent="0.2">
      <c r="J225" s="260"/>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299"/>
      <c r="AT225" s="299"/>
      <c r="AU225" s="299"/>
      <c r="AV225" s="299"/>
      <c r="AW225" s="299"/>
      <c r="AX225" s="299"/>
      <c r="AY225" s="299"/>
      <c r="AZ225" s="299"/>
      <c r="BA225" s="299"/>
      <c r="BB225" s="299"/>
      <c r="BC225" s="299"/>
      <c r="BD225" s="299"/>
      <c r="BE225" s="299"/>
      <c r="BF225" s="299"/>
      <c r="BG225" s="299"/>
      <c r="BH225" s="299"/>
      <c r="BI225" s="299"/>
      <c r="BJ225" s="299"/>
      <c r="BK225" s="299"/>
      <c r="BL225" s="299"/>
      <c r="BM225" s="299"/>
      <c r="BN225" s="299"/>
      <c r="BO225" s="299"/>
      <c r="BP225" s="299"/>
      <c r="BQ225" s="299"/>
      <c r="BR225" s="299"/>
      <c r="BS225" s="299"/>
      <c r="BT225" s="299"/>
      <c r="BU225" s="299"/>
      <c r="BV225" s="299"/>
      <c r="BW225" s="299"/>
      <c r="BX225" s="299"/>
      <c r="BY225" s="299"/>
      <c r="BZ225" s="299"/>
      <c r="CA225" s="299"/>
      <c r="CB225" s="299"/>
      <c r="CC225" s="299"/>
      <c r="CD225" s="299"/>
      <c r="CE225" s="299"/>
      <c r="CF225" s="299"/>
      <c r="CG225" s="299"/>
      <c r="CH225" s="299"/>
      <c r="CI225" s="299"/>
      <c r="CJ225" s="299"/>
      <c r="CK225" s="299"/>
      <c r="CL225" s="299"/>
      <c r="CM225" s="299"/>
      <c r="CN225" s="299"/>
      <c r="CO225" s="299"/>
      <c r="CP225" s="299"/>
      <c r="CQ225" s="299"/>
      <c r="CR225" s="299"/>
    </row>
    <row r="226" spans="10:96" x14ac:dyDescent="0.2">
      <c r="J226" s="260"/>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299"/>
      <c r="BH226" s="299"/>
      <c r="BI226" s="299"/>
      <c r="BJ226" s="299"/>
      <c r="BK226" s="299"/>
      <c r="BL226" s="299"/>
      <c r="BM226" s="299"/>
      <c r="BN226" s="299"/>
      <c r="BO226" s="299"/>
      <c r="BP226" s="299"/>
      <c r="BQ226" s="299"/>
      <c r="BR226" s="299"/>
      <c r="BS226" s="299"/>
      <c r="BT226" s="299"/>
      <c r="BU226" s="299"/>
      <c r="BV226" s="299"/>
      <c r="BW226" s="299"/>
      <c r="BX226" s="299"/>
      <c r="BY226" s="299"/>
      <c r="BZ226" s="299"/>
      <c r="CA226" s="299"/>
      <c r="CB226" s="299"/>
      <c r="CC226" s="299"/>
      <c r="CD226" s="299"/>
      <c r="CE226" s="299"/>
      <c r="CF226" s="299"/>
      <c r="CG226" s="299"/>
      <c r="CH226" s="299"/>
      <c r="CI226" s="299"/>
      <c r="CJ226" s="299"/>
      <c r="CK226" s="299"/>
      <c r="CL226" s="299"/>
      <c r="CM226" s="299"/>
      <c r="CN226" s="299"/>
      <c r="CO226" s="299"/>
      <c r="CP226" s="299"/>
      <c r="CQ226" s="299"/>
      <c r="CR226" s="299"/>
    </row>
    <row r="227" spans="10:96" x14ac:dyDescent="0.2">
      <c r="J227" s="260"/>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c r="BQ227" s="299"/>
      <c r="BR227" s="299"/>
      <c r="BS227" s="299"/>
      <c r="BT227" s="299"/>
      <c r="BU227" s="299"/>
      <c r="BV227" s="299"/>
      <c r="BW227" s="299"/>
      <c r="BX227" s="299"/>
      <c r="BY227" s="299"/>
      <c r="BZ227" s="299"/>
      <c r="CA227" s="299"/>
      <c r="CB227" s="299"/>
      <c r="CC227" s="299"/>
      <c r="CD227" s="299"/>
      <c r="CE227" s="299"/>
      <c r="CF227" s="299"/>
      <c r="CG227" s="299"/>
      <c r="CH227" s="299"/>
      <c r="CI227" s="299"/>
      <c r="CJ227" s="299"/>
      <c r="CK227" s="299"/>
      <c r="CL227" s="299"/>
      <c r="CM227" s="299"/>
      <c r="CN227" s="299"/>
      <c r="CO227" s="299"/>
      <c r="CP227" s="299"/>
      <c r="CQ227" s="299"/>
      <c r="CR227" s="299"/>
    </row>
    <row r="228" spans="10:96" x14ac:dyDescent="0.2">
      <c r="J228" s="260"/>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299"/>
      <c r="AY228" s="299"/>
      <c r="AZ228" s="299"/>
      <c r="BA228" s="299"/>
      <c r="BB228" s="299"/>
      <c r="BC228" s="299"/>
      <c r="BD228" s="299"/>
      <c r="BE228" s="299"/>
      <c r="BF228" s="299"/>
      <c r="BG228" s="299"/>
      <c r="BH228" s="299"/>
      <c r="BI228" s="299"/>
      <c r="BJ228" s="299"/>
      <c r="BK228" s="299"/>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row>
    <row r="229" spans="10:96" x14ac:dyDescent="0.2">
      <c r="J229" s="260"/>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299"/>
      <c r="BB229" s="299"/>
      <c r="BC229" s="299"/>
      <c r="BD229" s="299"/>
      <c r="BE229" s="299"/>
      <c r="BF229" s="299"/>
      <c r="BG229" s="299"/>
      <c r="BH229" s="299"/>
      <c r="BI229" s="299"/>
      <c r="BJ229" s="299"/>
      <c r="BK229" s="299"/>
      <c r="BL229" s="299"/>
      <c r="BM229" s="299"/>
      <c r="BN229" s="299"/>
      <c r="BO229" s="299"/>
      <c r="BP229" s="299"/>
      <c r="BQ229" s="299"/>
      <c r="BR229" s="299"/>
      <c r="BS229" s="299"/>
      <c r="BT229" s="299"/>
      <c r="BU229" s="299"/>
      <c r="BV229" s="299"/>
      <c r="BW229" s="299"/>
      <c r="BX229" s="299"/>
      <c r="BY229" s="299"/>
      <c r="BZ229" s="299"/>
      <c r="CA229" s="299"/>
      <c r="CB229" s="299"/>
      <c r="CC229" s="299"/>
      <c r="CD229" s="299"/>
      <c r="CE229" s="299"/>
      <c r="CF229" s="299"/>
      <c r="CG229" s="299"/>
      <c r="CH229" s="299"/>
      <c r="CI229" s="299"/>
      <c r="CJ229" s="299"/>
      <c r="CK229" s="299"/>
      <c r="CL229" s="299"/>
      <c r="CM229" s="299"/>
      <c r="CN229" s="299"/>
      <c r="CO229" s="299"/>
      <c r="CP229" s="299"/>
      <c r="CQ229" s="299"/>
      <c r="CR229" s="299"/>
    </row>
    <row r="230" spans="10:96" x14ac:dyDescent="0.2">
      <c r="J230" s="260"/>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299"/>
      <c r="BV230" s="299"/>
      <c r="BW230" s="299"/>
      <c r="BX230" s="299"/>
      <c r="BY230" s="299"/>
      <c r="BZ230" s="299"/>
      <c r="CA230" s="299"/>
      <c r="CB230" s="299"/>
      <c r="CC230" s="299"/>
      <c r="CD230" s="299"/>
      <c r="CE230" s="299"/>
      <c r="CF230" s="299"/>
      <c r="CG230" s="299"/>
      <c r="CH230" s="299"/>
      <c r="CI230" s="299"/>
      <c r="CJ230" s="299"/>
      <c r="CK230" s="299"/>
      <c r="CL230" s="299"/>
      <c r="CM230" s="299"/>
      <c r="CN230" s="299"/>
      <c r="CO230" s="299"/>
      <c r="CP230" s="299"/>
      <c r="CQ230" s="299"/>
      <c r="CR230" s="299"/>
    </row>
    <row r="231" spans="10:96" x14ac:dyDescent="0.2">
      <c r="J231" s="260"/>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299"/>
      <c r="AW231" s="299"/>
      <c r="AX231" s="299"/>
      <c r="AY231" s="299"/>
      <c r="AZ231" s="299"/>
      <c r="BA231" s="299"/>
      <c r="BB231" s="299"/>
      <c r="BC231" s="299"/>
      <c r="BD231" s="299"/>
      <c r="BE231" s="299"/>
      <c r="BF231" s="299"/>
      <c r="BG231" s="299"/>
      <c r="BH231" s="299"/>
      <c r="BI231" s="299"/>
      <c r="BJ231" s="299"/>
      <c r="BK231" s="299"/>
      <c r="BL231" s="299"/>
      <c r="BM231" s="299"/>
      <c r="BN231" s="299"/>
      <c r="BO231" s="299"/>
      <c r="BP231" s="299"/>
      <c r="BQ231" s="299"/>
      <c r="BR231" s="299"/>
      <c r="BS231" s="299"/>
      <c r="BT231" s="299"/>
      <c r="BU231" s="299"/>
      <c r="BV231" s="299"/>
      <c r="BW231" s="299"/>
      <c r="BX231" s="299"/>
      <c r="BY231" s="299"/>
      <c r="BZ231" s="299"/>
      <c r="CA231" s="299"/>
      <c r="CB231" s="299"/>
      <c r="CC231" s="299"/>
      <c r="CD231" s="299"/>
      <c r="CE231" s="299"/>
      <c r="CF231" s="299"/>
      <c r="CG231" s="299"/>
      <c r="CH231" s="299"/>
      <c r="CI231" s="299"/>
      <c r="CJ231" s="299"/>
      <c r="CK231" s="299"/>
      <c r="CL231" s="299"/>
      <c r="CM231" s="299"/>
      <c r="CN231" s="299"/>
      <c r="CO231" s="299"/>
      <c r="CP231" s="299"/>
      <c r="CQ231" s="299"/>
      <c r="CR231" s="299"/>
    </row>
    <row r="232" spans="10:96" x14ac:dyDescent="0.2">
      <c r="J232" s="260"/>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299"/>
      <c r="BR232" s="299"/>
      <c r="BS232" s="299"/>
      <c r="BT232" s="299"/>
      <c r="BU232" s="299"/>
      <c r="BV232" s="299"/>
      <c r="BW232" s="299"/>
      <c r="BX232" s="299"/>
      <c r="BY232" s="299"/>
      <c r="BZ232" s="299"/>
      <c r="CA232" s="299"/>
      <c r="CB232" s="299"/>
      <c r="CC232" s="299"/>
      <c r="CD232" s="299"/>
      <c r="CE232" s="299"/>
      <c r="CF232" s="299"/>
      <c r="CG232" s="299"/>
      <c r="CH232" s="299"/>
      <c r="CI232" s="299"/>
      <c r="CJ232" s="299"/>
      <c r="CK232" s="299"/>
      <c r="CL232" s="299"/>
      <c r="CM232" s="299"/>
      <c r="CN232" s="299"/>
      <c r="CO232" s="299"/>
      <c r="CP232" s="299"/>
      <c r="CQ232" s="299"/>
      <c r="CR232" s="299"/>
    </row>
    <row r="233" spans="10:96" x14ac:dyDescent="0.2">
      <c r="J233" s="260"/>
      <c r="K233" s="299"/>
      <c r="L233" s="299"/>
      <c r="M233" s="299"/>
      <c r="N233" s="299"/>
      <c r="O233" s="299"/>
      <c r="P233" s="299"/>
      <c r="Q233" s="299"/>
      <c r="R233" s="299"/>
      <c r="S233" s="299"/>
      <c r="T233" s="299"/>
      <c r="U233" s="299"/>
      <c r="V233" s="299"/>
      <c r="W233" s="299"/>
      <c r="X233" s="299"/>
      <c r="Y233" s="299"/>
      <c r="Z233" s="299"/>
      <c r="AA233" s="299"/>
      <c r="AB233" s="299"/>
      <c r="AC233" s="299"/>
      <c r="AD233" s="299"/>
      <c r="AE233" s="299"/>
      <c r="AF233" s="299"/>
      <c r="AG233" s="299"/>
      <c r="AH233" s="299"/>
      <c r="AI233" s="299"/>
      <c r="AJ233" s="299"/>
      <c r="AK233" s="299"/>
      <c r="AL233" s="299"/>
      <c r="AM233" s="299"/>
      <c r="AN233" s="299"/>
      <c r="AO233" s="299"/>
      <c r="AP233" s="299"/>
      <c r="AQ233" s="299"/>
      <c r="AR233" s="299"/>
      <c r="AS233" s="299"/>
      <c r="AT233" s="299"/>
      <c r="AU233" s="299"/>
      <c r="AV233" s="299"/>
      <c r="AW233" s="299"/>
      <c r="AX233" s="299"/>
      <c r="AY233" s="299"/>
      <c r="AZ233" s="299"/>
      <c r="BA233" s="299"/>
      <c r="BB233" s="299"/>
      <c r="BC233" s="299"/>
      <c r="BD233" s="299"/>
      <c r="BE233" s="299"/>
      <c r="BF233" s="299"/>
      <c r="BG233" s="299"/>
      <c r="BH233" s="299"/>
      <c r="BI233" s="299"/>
      <c r="BJ233" s="299"/>
      <c r="BK233" s="299"/>
      <c r="BL233" s="299"/>
      <c r="BM233" s="299"/>
      <c r="BN233" s="299"/>
      <c r="BO233" s="299"/>
      <c r="BP233" s="299"/>
      <c r="BQ233" s="299"/>
      <c r="BR233" s="299"/>
      <c r="BS233" s="299"/>
      <c r="BT233" s="299"/>
      <c r="BU233" s="299"/>
      <c r="BV233" s="299"/>
      <c r="BW233" s="299"/>
      <c r="BX233" s="299"/>
      <c r="BY233" s="299"/>
      <c r="BZ233" s="299"/>
      <c r="CA233" s="299"/>
      <c r="CB233" s="299"/>
      <c r="CC233" s="299"/>
      <c r="CD233" s="299"/>
      <c r="CE233" s="299"/>
      <c r="CF233" s="299"/>
      <c r="CG233" s="299"/>
      <c r="CH233" s="299"/>
      <c r="CI233" s="299"/>
      <c r="CJ233" s="299"/>
      <c r="CK233" s="299"/>
      <c r="CL233" s="299"/>
      <c r="CM233" s="299"/>
      <c r="CN233" s="299"/>
      <c r="CO233" s="299"/>
      <c r="CP233" s="299"/>
      <c r="CQ233" s="299"/>
      <c r="CR233" s="299"/>
    </row>
    <row r="234" spans="10:96" x14ac:dyDescent="0.2">
      <c r="J234" s="260"/>
      <c r="K234" s="299"/>
      <c r="L234" s="299"/>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299"/>
      <c r="AY234" s="299"/>
      <c r="AZ234" s="299"/>
      <c r="BA234" s="299"/>
      <c r="BB234" s="299"/>
      <c r="BC234" s="299"/>
      <c r="BD234" s="299"/>
      <c r="BE234" s="299"/>
      <c r="BF234" s="299"/>
      <c r="BG234" s="299"/>
      <c r="BH234" s="299"/>
      <c r="BI234" s="299"/>
      <c r="BJ234" s="299"/>
      <c r="BK234" s="299"/>
      <c r="BL234" s="299"/>
      <c r="BM234" s="299"/>
      <c r="BN234" s="299"/>
      <c r="BO234" s="299"/>
      <c r="BP234" s="299"/>
      <c r="BQ234" s="299"/>
      <c r="BR234" s="299"/>
      <c r="BS234" s="299"/>
      <c r="BT234" s="299"/>
      <c r="BU234" s="299"/>
      <c r="BV234" s="299"/>
      <c r="BW234" s="299"/>
      <c r="BX234" s="299"/>
      <c r="BY234" s="299"/>
      <c r="BZ234" s="299"/>
      <c r="CA234" s="299"/>
      <c r="CB234" s="299"/>
      <c r="CC234" s="299"/>
      <c r="CD234" s="299"/>
      <c r="CE234" s="299"/>
      <c r="CF234" s="299"/>
      <c r="CG234" s="299"/>
      <c r="CH234" s="299"/>
      <c r="CI234" s="299"/>
      <c r="CJ234" s="299"/>
      <c r="CK234" s="299"/>
      <c r="CL234" s="299"/>
      <c r="CM234" s="299"/>
      <c r="CN234" s="299"/>
      <c r="CO234" s="299"/>
      <c r="CP234" s="299"/>
      <c r="CQ234" s="299"/>
      <c r="CR234" s="299"/>
    </row>
    <row r="235" spans="10:96" x14ac:dyDescent="0.2">
      <c r="J235" s="260"/>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299"/>
      <c r="AY235" s="299"/>
      <c r="AZ235" s="299"/>
      <c r="BA235" s="299"/>
      <c r="BB235" s="299"/>
      <c r="BC235" s="299"/>
      <c r="BD235" s="299"/>
      <c r="BE235" s="299"/>
      <c r="BF235" s="299"/>
      <c r="BG235" s="299"/>
      <c r="BH235" s="299"/>
      <c r="BI235" s="299"/>
      <c r="BJ235" s="299"/>
      <c r="BK235" s="299"/>
      <c r="BL235" s="299"/>
      <c r="BM235" s="299"/>
      <c r="BN235" s="299"/>
      <c r="BO235" s="299"/>
      <c r="BP235" s="299"/>
      <c r="BQ235" s="299"/>
      <c r="BR235" s="299"/>
      <c r="BS235" s="299"/>
      <c r="BT235" s="299"/>
      <c r="BU235" s="299"/>
      <c r="BV235" s="299"/>
      <c r="BW235" s="299"/>
      <c r="BX235" s="299"/>
      <c r="BY235" s="299"/>
      <c r="BZ235" s="299"/>
      <c r="CA235" s="299"/>
      <c r="CB235" s="299"/>
      <c r="CC235" s="299"/>
      <c r="CD235" s="299"/>
      <c r="CE235" s="299"/>
      <c r="CF235" s="299"/>
      <c r="CG235" s="299"/>
      <c r="CH235" s="299"/>
      <c r="CI235" s="299"/>
      <c r="CJ235" s="299"/>
      <c r="CK235" s="299"/>
      <c r="CL235" s="299"/>
      <c r="CM235" s="299"/>
      <c r="CN235" s="299"/>
      <c r="CO235" s="299"/>
      <c r="CP235" s="299"/>
      <c r="CQ235" s="299"/>
      <c r="CR235" s="299"/>
    </row>
    <row r="236" spans="10:96" x14ac:dyDescent="0.2">
      <c r="J236" s="260"/>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c r="BQ236" s="299"/>
      <c r="BR236" s="299"/>
      <c r="BS236" s="299"/>
      <c r="BT236" s="299"/>
      <c r="BU236" s="299"/>
      <c r="BV236" s="299"/>
      <c r="BW236" s="299"/>
      <c r="BX236" s="299"/>
      <c r="BY236" s="299"/>
      <c r="BZ236" s="299"/>
      <c r="CA236" s="299"/>
      <c r="CB236" s="299"/>
      <c r="CC236" s="299"/>
      <c r="CD236" s="299"/>
      <c r="CE236" s="299"/>
      <c r="CF236" s="299"/>
      <c r="CG236" s="299"/>
      <c r="CH236" s="299"/>
      <c r="CI236" s="299"/>
      <c r="CJ236" s="299"/>
      <c r="CK236" s="299"/>
      <c r="CL236" s="299"/>
      <c r="CM236" s="299"/>
      <c r="CN236" s="299"/>
      <c r="CO236" s="299"/>
      <c r="CP236" s="299"/>
      <c r="CQ236" s="299"/>
      <c r="CR236" s="299"/>
    </row>
    <row r="237" spans="10:96" x14ac:dyDescent="0.2">
      <c r="J237" s="260"/>
      <c r="K237" s="299"/>
      <c r="L237" s="299"/>
      <c r="M237" s="299"/>
      <c r="N237" s="299"/>
      <c r="O237" s="299"/>
      <c r="P237" s="299"/>
      <c r="Q237" s="299"/>
      <c r="R237" s="299"/>
      <c r="S237" s="299"/>
      <c r="T237" s="299"/>
      <c r="U237" s="299"/>
      <c r="V237" s="299"/>
      <c r="W237" s="299"/>
      <c r="X237" s="299"/>
      <c r="Y237" s="299"/>
      <c r="Z237" s="299"/>
      <c r="AA237" s="299"/>
      <c r="AB237" s="299"/>
      <c r="AC237" s="299"/>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299"/>
      <c r="AY237" s="299"/>
      <c r="AZ237" s="299"/>
      <c r="BA237" s="299"/>
      <c r="BB237" s="299"/>
      <c r="BC237" s="299"/>
      <c r="BD237" s="299"/>
      <c r="BE237" s="299"/>
      <c r="BF237" s="299"/>
      <c r="BG237" s="299"/>
      <c r="BH237" s="299"/>
      <c r="BI237" s="299"/>
      <c r="BJ237" s="299"/>
      <c r="BK237" s="299"/>
      <c r="BL237" s="299"/>
      <c r="BM237" s="299"/>
      <c r="BN237" s="299"/>
      <c r="BO237" s="299"/>
      <c r="BP237" s="299"/>
      <c r="BQ237" s="299"/>
      <c r="BR237" s="299"/>
      <c r="BS237" s="299"/>
      <c r="BT237" s="299"/>
      <c r="BU237" s="299"/>
      <c r="BV237" s="299"/>
      <c r="BW237" s="299"/>
      <c r="BX237" s="299"/>
      <c r="BY237" s="299"/>
      <c r="BZ237" s="299"/>
      <c r="CA237" s="299"/>
      <c r="CB237" s="299"/>
      <c r="CC237" s="299"/>
      <c r="CD237" s="299"/>
      <c r="CE237" s="299"/>
      <c r="CF237" s="299"/>
      <c r="CG237" s="299"/>
      <c r="CH237" s="299"/>
      <c r="CI237" s="299"/>
      <c r="CJ237" s="299"/>
      <c r="CK237" s="299"/>
      <c r="CL237" s="299"/>
      <c r="CM237" s="299"/>
      <c r="CN237" s="299"/>
      <c r="CO237" s="299"/>
      <c r="CP237" s="299"/>
      <c r="CQ237" s="299"/>
      <c r="CR237" s="299"/>
    </row>
    <row r="238" spans="10:96" x14ac:dyDescent="0.2">
      <c r="J238" s="260"/>
      <c r="K238" s="299"/>
      <c r="L238" s="299"/>
      <c r="M238" s="299"/>
      <c r="N238" s="299"/>
      <c r="O238" s="299"/>
      <c r="P238" s="299"/>
      <c r="Q238" s="299"/>
      <c r="R238" s="299"/>
      <c r="S238" s="299"/>
      <c r="T238" s="299"/>
      <c r="U238" s="299"/>
      <c r="V238" s="299"/>
      <c r="W238" s="299"/>
      <c r="X238" s="299"/>
      <c r="Y238" s="299"/>
      <c r="Z238" s="299"/>
      <c r="AA238" s="299"/>
      <c r="AB238" s="299"/>
      <c r="AC238" s="299"/>
      <c r="AD238" s="299"/>
      <c r="AE238" s="299"/>
      <c r="AF238" s="299"/>
      <c r="AG238" s="299"/>
      <c r="AH238" s="299"/>
      <c r="AI238" s="299"/>
      <c r="AJ238" s="299"/>
      <c r="AK238" s="299"/>
      <c r="AL238" s="299"/>
      <c r="AM238" s="299"/>
      <c r="AN238" s="299"/>
      <c r="AO238" s="299"/>
      <c r="AP238" s="299"/>
      <c r="AQ238" s="299"/>
      <c r="AR238" s="299"/>
      <c r="AS238" s="299"/>
      <c r="AT238" s="299"/>
      <c r="AU238" s="299"/>
      <c r="AV238" s="299"/>
      <c r="AW238" s="299"/>
      <c r="AX238" s="299"/>
      <c r="AY238" s="299"/>
      <c r="AZ238" s="299"/>
      <c r="BA238" s="299"/>
      <c r="BB238" s="299"/>
      <c r="BC238" s="299"/>
      <c r="BD238" s="299"/>
      <c r="BE238" s="299"/>
      <c r="BF238" s="299"/>
      <c r="BG238" s="299"/>
      <c r="BH238" s="299"/>
      <c r="BI238" s="299"/>
      <c r="BJ238" s="299"/>
      <c r="BK238" s="299"/>
      <c r="BL238" s="299"/>
      <c r="BM238" s="299"/>
      <c r="BN238" s="299"/>
      <c r="BO238" s="299"/>
      <c r="BP238" s="299"/>
      <c r="BQ238" s="299"/>
      <c r="BR238" s="299"/>
      <c r="BS238" s="299"/>
      <c r="BT238" s="299"/>
      <c r="BU238" s="299"/>
      <c r="BV238" s="299"/>
      <c r="BW238" s="299"/>
      <c r="BX238" s="299"/>
      <c r="BY238" s="299"/>
      <c r="BZ238" s="299"/>
      <c r="CA238" s="299"/>
      <c r="CB238" s="299"/>
      <c r="CC238" s="299"/>
      <c r="CD238" s="299"/>
      <c r="CE238" s="299"/>
      <c r="CF238" s="299"/>
      <c r="CG238" s="299"/>
      <c r="CH238" s="299"/>
      <c r="CI238" s="299"/>
      <c r="CJ238" s="299"/>
      <c r="CK238" s="299"/>
      <c r="CL238" s="299"/>
      <c r="CM238" s="299"/>
      <c r="CN238" s="299"/>
      <c r="CO238" s="299"/>
      <c r="CP238" s="299"/>
      <c r="CQ238" s="299"/>
      <c r="CR238" s="299"/>
    </row>
    <row r="239" spans="10:96" x14ac:dyDescent="0.2">
      <c r="J239" s="260"/>
      <c r="K239" s="299"/>
      <c r="L239" s="299"/>
      <c r="M239" s="299"/>
      <c r="N239" s="299"/>
      <c r="O239" s="299"/>
      <c r="P239" s="299"/>
      <c r="Q239" s="299"/>
      <c r="R239" s="299"/>
      <c r="S239" s="299"/>
      <c r="T239" s="299"/>
      <c r="U239" s="299"/>
      <c r="V239" s="299"/>
      <c r="W239" s="299"/>
      <c r="X239" s="299"/>
      <c r="Y239" s="299"/>
      <c r="Z239" s="299"/>
      <c r="AA239" s="299"/>
      <c r="AB239" s="299"/>
      <c r="AC239" s="299"/>
      <c r="AD239" s="299"/>
      <c r="AE239" s="299"/>
      <c r="AF239" s="299"/>
      <c r="AG239" s="299"/>
      <c r="AH239" s="299"/>
      <c r="AI239" s="299"/>
      <c r="AJ239" s="299"/>
      <c r="AK239" s="299"/>
      <c r="AL239" s="299"/>
      <c r="AM239" s="299"/>
      <c r="AN239" s="299"/>
      <c r="AO239" s="299"/>
      <c r="AP239" s="299"/>
      <c r="AQ239" s="299"/>
      <c r="AR239" s="299"/>
      <c r="AS239" s="299"/>
      <c r="AT239" s="299"/>
      <c r="AU239" s="299"/>
      <c r="AV239" s="299"/>
      <c r="AW239" s="299"/>
      <c r="AX239" s="299"/>
      <c r="AY239" s="299"/>
      <c r="AZ239" s="299"/>
      <c r="BA239" s="299"/>
      <c r="BB239" s="299"/>
      <c r="BC239" s="299"/>
      <c r="BD239" s="299"/>
      <c r="BE239" s="299"/>
      <c r="BF239" s="299"/>
      <c r="BG239" s="299"/>
      <c r="BH239" s="299"/>
      <c r="BI239" s="299"/>
      <c r="BJ239" s="299"/>
      <c r="BK239" s="299"/>
      <c r="BL239" s="299"/>
      <c r="BM239" s="299"/>
      <c r="BN239" s="299"/>
      <c r="BO239" s="299"/>
      <c r="BP239" s="299"/>
      <c r="BQ239" s="299"/>
      <c r="BR239" s="299"/>
      <c r="BS239" s="299"/>
      <c r="BT239" s="299"/>
      <c r="BU239" s="299"/>
      <c r="BV239" s="299"/>
      <c r="BW239" s="299"/>
      <c r="BX239" s="299"/>
      <c r="BY239" s="299"/>
      <c r="BZ239" s="299"/>
      <c r="CA239" s="299"/>
      <c r="CB239" s="299"/>
      <c r="CC239" s="299"/>
      <c r="CD239" s="299"/>
      <c r="CE239" s="299"/>
      <c r="CF239" s="299"/>
      <c r="CG239" s="299"/>
      <c r="CH239" s="299"/>
      <c r="CI239" s="299"/>
      <c r="CJ239" s="299"/>
      <c r="CK239" s="299"/>
      <c r="CL239" s="299"/>
      <c r="CM239" s="299"/>
      <c r="CN239" s="299"/>
      <c r="CO239" s="299"/>
      <c r="CP239" s="299"/>
      <c r="CQ239" s="299"/>
      <c r="CR239" s="299"/>
    </row>
    <row r="240" spans="10:96" x14ac:dyDescent="0.2">
      <c r="J240" s="260"/>
      <c r="K240" s="299"/>
      <c r="L240" s="299"/>
      <c r="M240" s="299"/>
      <c r="N240" s="299"/>
      <c r="O240" s="299"/>
      <c r="P240" s="299"/>
      <c r="Q240" s="299"/>
      <c r="R240" s="299"/>
      <c r="S240" s="299"/>
      <c r="T240" s="299"/>
      <c r="U240" s="299"/>
      <c r="V240" s="299"/>
      <c r="W240" s="299"/>
      <c r="X240" s="299"/>
      <c r="Y240" s="299"/>
      <c r="Z240" s="299"/>
      <c r="AA240" s="299"/>
      <c r="AB240" s="299"/>
      <c r="AC240" s="299"/>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299"/>
      <c r="AY240" s="299"/>
      <c r="AZ240" s="299"/>
      <c r="BA240" s="299"/>
      <c r="BB240" s="299"/>
      <c r="BC240" s="299"/>
      <c r="BD240" s="299"/>
      <c r="BE240" s="299"/>
      <c r="BF240" s="299"/>
      <c r="BG240" s="299"/>
      <c r="BH240" s="299"/>
      <c r="BI240" s="299"/>
      <c r="BJ240" s="299"/>
      <c r="BK240" s="299"/>
      <c r="BL240" s="299"/>
      <c r="BM240" s="299"/>
      <c r="BN240" s="299"/>
      <c r="BO240" s="299"/>
      <c r="BP240" s="299"/>
      <c r="BQ240" s="299"/>
      <c r="BR240" s="299"/>
      <c r="BS240" s="299"/>
      <c r="BT240" s="299"/>
      <c r="BU240" s="299"/>
      <c r="BV240" s="299"/>
      <c r="BW240" s="299"/>
      <c r="BX240" s="299"/>
      <c r="BY240" s="299"/>
      <c r="BZ240" s="299"/>
      <c r="CA240" s="299"/>
      <c r="CB240" s="299"/>
      <c r="CC240" s="299"/>
      <c r="CD240" s="299"/>
      <c r="CE240" s="299"/>
      <c r="CF240" s="299"/>
      <c r="CG240" s="299"/>
      <c r="CH240" s="299"/>
      <c r="CI240" s="299"/>
      <c r="CJ240" s="299"/>
      <c r="CK240" s="299"/>
      <c r="CL240" s="299"/>
      <c r="CM240" s="299"/>
      <c r="CN240" s="299"/>
      <c r="CO240" s="299"/>
      <c r="CP240" s="299"/>
      <c r="CQ240" s="299"/>
      <c r="CR240" s="299"/>
    </row>
    <row r="241" spans="10:96" x14ac:dyDescent="0.2">
      <c r="J241" s="260"/>
      <c r="K241" s="299"/>
      <c r="L241" s="299"/>
      <c r="M241" s="299"/>
      <c r="N241" s="299"/>
      <c r="O241" s="299"/>
      <c r="P241" s="299"/>
      <c r="Q241" s="299"/>
      <c r="R241" s="299"/>
      <c r="S241" s="299"/>
      <c r="T241" s="299"/>
      <c r="U241" s="299"/>
      <c r="V241" s="299"/>
      <c r="W241" s="299"/>
      <c r="X241" s="299"/>
      <c r="Y241" s="299"/>
      <c r="Z241" s="299"/>
      <c r="AA241" s="299"/>
      <c r="AB241" s="299"/>
      <c r="AC241" s="299"/>
      <c r="AD241" s="299"/>
      <c r="AE241" s="299"/>
      <c r="AF241" s="299"/>
      <c r="AG241" s="299"/>
      <c r="AH241" s="299"/>
      <c r="AI241" s="299"/>
      <c r="AJ241" s="299"/>
      <c r="AK241" s="299"/>
      <c r="AL241" s="299"/>
      <c r="AM241" s="299"/>
      <c r="AN241" s="299"/>
      <c r="AO241" s="299"/>
      <c r="AP241" s="299"/>
      <c r="AQ241" s="299"/>
      <c r="AR241" s="299"/>
      <c r="AS241" s="299"/>
      <c r="AT241" s="299"/>
      <c r="AU241" s="299"/>
      <c r="AV241" s="299"/>
      <c r="AW241" s="299"/>
      <c r="AX241" s="299"/>
      <c r="AY241" s="299"/>
      <c r="AZ241" s="299"/>
      <c r="BA241" s="299"/>
      <c r="BB241" s="299"/>
      <c r="BC241" s="299"/>
      <c r="BD241" s="299"/>
      <c r="BE241" s="299"/>
      <c r="BF241" s="299"/>
      <c r="BG241" s="299"/>
      <c r="BH241" s="299"/>
      <c r="BI241" s="299"/>
      <c r="BJ241" s="299"/>
      <c r="BK241" s="299"/>
      <c r="BL241" s="299"/>
      <c r="BM241" s="299"/>
      <c r="BN241" s="299"/>
      <c r="BO241" s="299"/>
      <c r="BP241" s="299"/>
      <c r="BQ241" s="299"/>
      <c r="BR241" s="299"/>
      <c r="BS241" s="299"/>
      <c r="BT241" s="299"/>
      <c r="BU241" s="299"/>
      <c r="BV241" s="299"/>
      <c r="BW241" s="299"/>
      <c r="BX241" s="299"/>
      <c r="BY241" s="299"/>
      <c r="BZ241" s="299"/>
      <c r="CA241" s="299"/>
      <c r="CB241" s="299"/>
      <c r="CC241" s="299"/>
      <c r="CD241" s="299"/>
      <c r="CE241" s="299"/>
      <c r="CF241" s="299"/>
      <c r="CG241" s="299"/>
      <c r="CH241" s="299"/>
      <c r="CI241" s="299"/>
      <c r="CJ241" s="299"/>
      <c r="CK241" s="299"/>
      <c r="CL241" s="299"/>
      <c r="CM241" s="299"/>
      <c r="CN241" s="299"/>
      <c r="CO241" s="299"/>
      <c r="CP241" s="299"/>
      <c r="CQ241" s="299"/>
      <c r="CR241" s="299"/>
    </row>
    <row r="242" spans="10:96" x14ac:dyDescent="0.2">
      <c r="J242" s="260"/>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c r="BQ242" s="299"/>
      <c r="BR242" s="299"/>
      <c r="BS242" s="299"/>
      <c r="BT242" s="299"/>
      <c r="BU242" s="299"/>
      <c r="BV242" s="299"/>
      <c r="BW242" s="299"/>
      <c r="BX242" s="299"/>
      <c r="BY242" s="299"/>
      <c r="BZ242" s="299"/>
      <c r="CA242" s="299"/>
      <c r="CB242" s="299"/>
      <c r="CC242" s="299"/>
      <c r="CD242" s="299"/>
      <c r="CE242" s="299"/>
      <c r="CF242" s="299"/>
      <c r="CG242" s="299"/>
      <c r="CH242" s="299"/>
      <c r="CI242" s="299"/>
      <c r="CJ242" s="299"/>
      <c r="CK242" s="299"/>
      <c r="CL242" s="299"/>
      <c r="CM242" s="299"/>
      <c r="CN242" s="299"/>
      <c r="CO242" s="299"/>
      <c r="CP242" s="299"/>
      <c r="CQ242" s="299"/>
      <c r="CR242" s="299"/>
    </row>
    <row r="243" spans="10:96" x14ac:dyDescent="0.2">
      <c r="J243" s="260"/>
      <c r="K243" s="299"/>
      <c r="L243" s="299"/>
      <c r="M243" s="299"/>
      <c r="N243" s="299"/>
      <c r="O243" s="299"/>
      <c r="P243" s="299"/>
      <c r="Q243" s="299"/>
      <c r="R243" s="299"/>
      <c r="S243" s="299"/>
      <c r="T243" s="299"/>
      <c r="U243" s="299"/>
      <c r="V243" s="299"/>
      <c r="W243" s="299"/>
      <c r="X243" s="299"/>
      <c r="Y243" s="299"/>
      <c r="Z243" s="299"/>
      <c r="AA243" s="299"/>
      <c r="AB243" s="299"/>
      <c r="AC243" s="299"/>
      <c r="AD243" s="299"/>
      <c r="AE243" s="299"/>
      <c r="AF243" s="299"/>
      <c r="AG243" s="299"/>
      <c r="AH243" s="299"/>
      <c r="AI243" s="299"/>
      <c r="AJ243" s="299"/>
      <c r="AK243" s="299"/>
      <c r="AL243" s="299"/>
      <c r="AM243" s="299"/>
      <c r="AN243" s="299"/>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299"/>
      <c r="BQ243" s="299"/>
      <c r="BR243" s="299"/>
      <c r="BS243" s="299"/>
      <c r="BT243" s="299"/>
      <c r="BU243" s="299"/>
      <c r="BV243" s="299"/>
      <c r="BW243" s="299"/>
      <c r="BX243" s="299"/>
      <c r="BY243" s="299"/>
      <c r="BZ243" s="299"/>
      <c r="CA243" s="299"/>
      <c r="CB243" s="299"/>
      <c r="CC243" s="299"/>
      <c r="CD243" s="299"/>
      <c r="CE243" s="299"/>
      <c r="CF243" s="299"/>
      <c r="CG243" s="299"/>
      <c r="CH243" s="299"/>
      <c r="CI243" s="299"/>
      <c r="CJ243" s="299"/>
      <c r="CK243" s="299"/>
      <c r="CL243" s="299"/>
      <c r="CM243" s="299"/>
      <c r="CN243" s="299"/>
      <c r="CO243" s="299"/>
      <c r="CP243" s="299"/>
      <c r="CQ243" s="299"/>
      <c r="CR243" s="299"/>
    </row>
    <row r="244" spans="10:96" x14ac:dyDescent="0.2">
      <c r="J244" s="260"/>
      <c r="K244" s="299"/>
      <c r="L244" s="299"/>
      <c r="M244" s="299"/>
      <c r="N244" s="299"/>
      <c r="O244" s="299"/>
      <c r="P244" s="299"/>
      <c r="Q244" s="299"/>
      <c r="R244" s="299"/>
      <c r="S244" s="299"/>
      <c r="T244" s="299"/>
      <c r="U244" s="299"/>
      <c r="V244" s="299"/>
      <c r="W244" s="299"/>
      <c r="X244" s="299"/>
      <c r="Y244" s="299"/>
      <c r="Z244" s="299"/>
      <c r="AA244" s="299"/>
      <c r="AB244" s="299"/>
      <c r="AC244" s="299"/>
      <c r="AD244" s="299"/>
      <c r="AE244" s="299"/>
      <c r="AF244" s="299"/>
      <c r="AG244" s="299"/>
      <c r="AH244" s="299"/>
      <c r="AI244" s="299"/>
      <c r="AJ244" s="299"/>
      <c r="AK244" s="299"/>
      <c r="AL244" s="299"/>
      <c r="AM244" s="299"/>
      <c r="AN244" s="299"/>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c r="BV244" s="299"/>
      <c r="BW244" s="299"/>
      <c r="BX244" s="299"/>
      <c r="BY244" s="299"/>
      <c r="BZ244" s="299"/>
      <c r="CA244" s="299"/>
      <c r="CB244" s="299"/>
      <c r="CC244" s="299"/>
      <c r="CD244" s="299"/>
      <c r="CE244" s="299"/>
      <c r="CF244" s="299"/>
      <c r="CG244" s="299"/>
      <c r="CH244" s="299"/>
      <c r="CI244" s="299"/>
      <c r="CJ244" s="299"/>
      <c r="CK244" s="299"/>
      <c r="CL244" s="299"/>
      <c r="CM244" s="299"/>
      <c r="CN244" s="299"/>
      <c r="CO244" s="299"/>
      <c r="CP244" s="299"/>
      <c r="CQ244" s="299"/>
      <c r="CR244" s="299"/>
    </row>
    <row r="245" spans="10:96" x14ac:dyDescent="0.2">
      <c r="J245" s="260"/>
      <c r="K245" s="299"/>
      <c r="L245" s="299"/>
      <c r="M245" s="299"/>
      <c r="N245" s="299"/>
      <c r="O245" s="299"/>
      <c r="P245" s="299"/>
      <c r="Q245" s="299"/>
      <c r="R245" s="299"/>
      <c r="S245" s="299"/>
      <c r="T245" s="299"/>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299"/>
      <c r="AR245" s="299"/>
      <c r="AS245" s="299"/>
      <c r="AT245" s="299"/>
      <c r="AU245" s="299"/>
      <c r="AV245" s="299"/>
      <c r="AW245" s="299"/>
      <c r="AX245" s="299"/>
      <c r="AY245" s="299"/>
      <c r="AZ245" s="299"/>
      <c r="BA245" s="299"/>
      <c r="BB245" s="299"/>
      <c r="BC245" s="299"/>
      <c r="BD245" s="299"/>
      <c r="BE245" s="299"/>
      <c r="BF245" s="299"/>
      <c r="BG245" s="299"/>
      <c r="BH245" s="299"/>
      <c r="BI245" s="299"/>
      <c r="BJ245" s="299"/>
      <c r="BK245" s="299"/>
      <c r="BL245" s="299"/>
      <c r="BM245" s="299"/>
      <c r="BN245" s="299"/>
      <c r="BO245" s="299"/>
      <c r="BP245" s="299"/>
      <c r="BQ245" s="299"/>
      <c r="BR245" s="299"/>
      <c r="BS245" s="299"/>
      <c r="BT245" s="299"/>
      <c r="BU245" s="299"/>
      <c r="BV245" s="299"/>
      <c r="BW245" s="299"/>
      <c r="BX245" s="299"/>
      <c r="BY245" s="299"/>
      <c r="BZ245" s="299"/>
      <c r="CA245" s="299"/>
      <c r="CB245" s="299"/>
      <c r="CC245" s="299"/>
      <c r="CD245" s="299"/>
      <c r="CE245" s="299"/>
      <c r="CF245" s="299"/>
      <c r="CG245" s="299"/>
      <c r="CH245" s="299"/>
      <c r="CI245" s="299"/>
      <c r="CJ245" s="299"/>
      <c r="CK245" s="299"/>
      <c r="CL245" s="299"/>
      <c r="CM245" s="299"/>
      <c r="CN245" s="299"/>
      <c r="CO245" s="299"/>
      <c r="CP245" s="299"/>
      <c r="CQ245" s="299"/>
      <c r="CR245" s="299"/>
    </row>
    <row r="246" spans="10:96" x14ac:dyDescent="0.2">
      <c r="J246" s="260"/>
      <c r="K246" s="299"/>
      <c r="L246" s="299"/>
      <c r="M246" s="299"/>
      <c r="N246" s="299"/>
      <c r="O246" s="299"/>
      <c r="P246" s="299"/>
      <c r="Q246" s="299"/>
      <c r="R246" s="299"/>
      <c r="S246" s="299"/>
      <c r="T246" s="299"/>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c r="AP246" s="299"/>
      <c r="AQ246" s="299"/>
      <c r="AR246" s="299"/>
      <c r="AS246" s="299"/>
      <c r="AT246" s="299"/>
      <c r="AU246" s="299"/>
      <c r="AV246" s="299"/>
      <c r="AW246" s="299"/>
      <c r="AX246" s="299"/>
      <c r="AY246" s="299"/>
      <c r="AZ246" s="299"/>
      <c r="BA246" s="299"/>
      <c r="BB246" s="299"/>
      <c r="BC246" s="299"/>
      <c r="BD246" s="299"/>
      <c r="BE246" s="299"/>
      <c r="BF246" s="299"/>
      <c r="BG246" s="299"/>
      <c r="BH246" s="299"/>
      <c r="BI246" s="299"/>
      <c r="BJ246" s="299"/>
      <c r="BK246" s="299"/>
      <c r="BL246" s="299"/>
      <c r="BM246" s="299"/>
      <c r="BN246" s="299"/>
      <c r="BO246" s="299"/>
      <c r="BP246" s="299"/>
      <c r="BQ246" s="299"/>
      <c r="BR246" s="299"/>
      <c r="BS246" s="299"/>
      <c r="BT246" s="299"/>
      <c r="BU246" s="299"/>
      <c r="BV246" s="299"/>
      <c r="BW246" s="299"/>
      <c r="BX246" s="299"/>
      <c r="BY246" s="299"/>
      <c r="BZ246" s="299"/>
      <c r="CA246" s="299"/>
      <c r="CB246" s="299"/>
      <c r="CC246" s="299"/>
      <c r="CD246" s="299"/>
      <c r="CE246" s="299"/>
      <c r="CF246" s="299"/>
      <c r="CG246" s="299"/>
      <c r="CH246" s="299"/>
      <c r="CI246" s="299"/>
      <c r="CJ246" s="299"/>
      <c r="CK246" s="299"/>
      <c r="CL246" s="299"/>
      <c r="CM246" s="299"/>
      <c r="CN246" s="299"/>
      <c r="CO246" s="299"/>
      <c r="CP246" s="299"/>
      <c r="CQ246" s="299"/>
      <c r="CR246" s="299"/>
    </row>
    <row r="247" spans="10:96" x14ac:dyDescent="0.2">
      <c r="J247" s="260"/>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299"/>
      <c r="AY247" s="299"/>
      <c r="AZ247" s="299"/>
      <c r="BA247" s="299"/>
      <c r="BB247" s="299"/>
      <c r="BC247" s="299"/>
      <c r="BD247" s="299"/>
      <c r="BE247" s="299"/>
      <c r="BF247" s="299"/>
      <c r="BG247" s="299"/>
      <c r="BH247" s="299"/>
      <c r="BI247" s="299"/>
      <c r="BJ247" s="299"/>
      <c r="BK247" s="299"/>
      <c r="BL247" s="299"/>
      <c r="BM247" s="299"/>
      <c r="BN247" s="299"/>
      <c r="BO247" s="299"/>
      <c r="BP247" s="299"/>
      <c r="BQ247" s="299"/>
      <c r="BR247" s="299"/>
      <c r="BS247" s="299"/>
      <c r="BT247" s="299"/>
      <c r="BU247" s="299"/>
      <c r="BV247" s="299"/>
      <c r="BW247" s="299"/>
      <c r="BX247" s="299"/>
      <c r="BY247" s="299"/>
      <c r="BZ247" s="299"/>
      <c r="CA247" s="299"/>
      <c r="CB247" s="299"/>
      <c r="CC247" s="299"/>
      <c r="CD247" s="299"/>
      <c r="CE247" s="299"/>
      <c r="CF247" s="299"/>
      <c r="CG247" s="299"/>
      <c r="CH247" s="299"/>
      <c r="CI247" s="299"/>
      <c r="CJ247" s="299"/>
      <c r="CK247" s="299"/>
      <c r="CL247" s="299"/>
      <c r="CM247" s="299"/>
      <c r="CN247" s="299"/>
      <c r="CO247" s="299"/>
      <c r="CP247" s="299"/>
      <c r="CQ247" s="299"/>
      <c r="CR247" s="299"/>
    </row>
    <row r="248" spans="10:96" x14ac:dyDescent="0.2">
      <c r="J248" s="260"/>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299"/>
      <c r="AY248" s="299"/>
      <c r="AZ248" s="299"/>
      <c r="BA248" s="299"/>
      <c r="BB248" s="299"/>
      <c r="BC248" s="299"/>
      <c r="BD248" s="299"/>
      <c r="BE248" s="299"/>
      <c r="BF248" s="299"/>
      <c r="BG248" s="299"/>
      <c r="BH248" s="299"/>
      <c r="BI248" s="299"/>
      <c r="BJ248" s="299"/>
      <c r="BK248" s="299"/>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row>
    <row r="249" spans="10:96" x14ac:dyDescent="0.2">
      <c r="J249" s="260"/>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299"/>
      <c r="AY249" s="299"/>
      <c r="AZ249" s="299"/>
      <c r="BA249" s="299"/>
      <c r="BB249" s="299"/>
      <c r="BC249" s="299"/>
      <c r="BD249" s="299"/>
      <c r="BE249" s="299"/>
      <c r="BF249" s="299"/>
      <c r="BG249" s="299"/>
      <c r="BH249" s="299"/>
      <c r="BI249" s="299"/>
      <c r="BJ249" s="299"/>
      <c r="BK249" s="299"/>
      <c r="BL249" s="299"/>
      <c r="BM249" s="299"/>
      <c r="BN249" s="299"/>
      <c r="BO249" s="299"/>
      <c r="BP249" s="299"/>
      <c r="BQ249" s="299"/>
      <c r="BR249" s="299"/>
      <c r="BS249" s="299"/>
      <c r="BT249" s="299"/>
      <c r="BU249" s="299"/>
      <c r="BV249" s="299"/>
      <c r="BW249" s="299"/>
      <c r="BX249" s="299"/>
      <c r="BY249" s="299"/>
      <c r="BZ249" s="299"/>
      <c r="CA249" s="299"/>
      <c r="CB249" s="299"/>
      <c r="CC249" s="299"/>
      <c r="CD249" s="299"/>
      <c r="CE249" s="299"/>
      <c r="CF249" s="299"/>
      <c r="CG249" s="299"/>
      <c r="CH249" s="299"/>
      <c r="CI249" s="299"/>
      <c r="CJ249" s="299"/>
      <c r="CK249" s="299"/>
      <c r="CL249" s="299"/>
      <c r="CM249" s="299"/>
      <c r="CN249" s="299"/>
      <c r="CO249" s="299"/>
      <c r="CP249" s="299"/>
      <c r="CQ249" s="299"/>
      <c r="CR249" s="299"/>
    </row>
    <row r="250" spans="10:96" x14ac:dyDescent="0.2">
      <c r="J250" s="260"/>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299"/>
      <c r="AY250" s="299"/>
      <c r="AZ250" s="299"/>
      <c r="BA250" s="299"/>
      <c r="BB250" s="299"/>
      <c r="BC250" s="299"/>
      <c r="BD250" s="299"/>
      <c r="BE250" s="299"/>
      <c r="BF250" s="299"/>
      <c r="BG250" s="299"/>
      <c r="BH250" s="299"/>
      <c r="BI250" s="299"/>
      <c r="BJ250" s="299"/>
      <c r="BK250" s="299"/>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row>
    <row r="251" spans="10:96" x14ac:dyDescent="0.2">
      <c r="J251" s="260"/>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299"/>
      <c r="AY251" s="299"/>
      <c r="AZ251" s="299"/>
      <c r="BA251" s="299"/>
      <c r="BB251" s="299"/>
      <c r="BC251" s="299"/>
      <c r="BD251" s="299"/>
      <c r="BE251" s="299"/>
      <c r="BF251" s="299"/>
      <c r="BG251" s="299"/>
      <c r="BH251" s="299"/>
      <c r="BI251" s="299"/>
      <c r="BJ251" s="299"/>
      <c r="BK251" s="299"/>
      <c r="BL251" s="299"/>
      <c r="BM251" s="299"/>
      <c r="BN251" s="299"/>
      <c r="BO251" s="299"/>
      <c r="BP251" s="299"/>
      <c r="BQ251" s="299"/>
      <c r="BR251" s="299"/>
      <c r="BS251" s="299"/>
      <c r="BT251" s="299"/>
      <c r="BU251" s="299"/>
      <c r="BV251" s="299"/>
      <c r="BW251" s="299"/>
      <c r="BX251" s="299"/>
      <c r="BY251" s="299"/>
      <c r="BZ251" s="299"/>
      <c r="CA251" s="299"/>
      <c r="CB251" s="299"/>
      <c r="CC251" s="299"/>
      <c r="CD251" s="299"/>
      <c r="CE251" s="299"/>
      <c r="CF251" s="299"/>
      <c r="CG251" s="299"/>
      <c r="CH251" s="299"/>
      <c r="CI251" s="299"/>
      <c r="CJ251" s="299"/>
      <c r="CK251" s="299"/>
      <c r="CL251" s="299"/>
      <c r="CM251" s="299"/>
      <c r="CN251" s="299"/>
      <c r="CO251" s="299"/>
      <c r="CP251" s="299"/>
      <c r="CQ251" s="299"/>
      <c r="CR251" s="299"/>
    </row>
    <row r="252" spans="10:96" x14ac:dyDescent="0.2">
      <c r="J252" s="260"/>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299"/>
      <c r="BR252" s="299"/>
      <c r="BS252" s="299"/>
      <c r="BT252" s="299"/>
      <c r="BU252" s="299"/>
      <c r="BV252" s="299"/>
      <c r="BW252" s="299"/>
      <c r="BX252" s="299"/>
      <c r="BY252" s="299"/>
      <c r="BZ252" s="299"/>
      <c r="CA252" s="299"/>
      <c r="CB252" s="299"/>
      <c r="CC252" s="299"/>
      <c r="CD252" s="299"/>
      <c r="CE252" s="299"/>
      <c r="CF252" s="299"/>
      <c r="CG252" s="299"/>
      <c r="CH252" s="299"/>
      <c r="CI252" s="299"/>
      <c r="CJ252" s="299"/>
      <c r="CK252" s="299"/>
      <c r="CL252" s="299"/>
      <c r="CM252" s="299"/>
      <c r="CN252" s="299"/>
      <c r="CO252" s="299"/>
      <c r="CP252" s="299"/>
      <c r="CQ252" s="299"/>
      <c r="CR252" s="299"/>
    </row>
    <row r="253" spans="10:96" x14ac:dyDescent="0.2">
      <c r="J253" s="260"/>
      <c r="K253" s="299"/>
      <c r="L253" s="299"/>
      <c r="M253" s="299"/>
      <c r="N253" s="299"/>
      <c r="O253" s="299"/>
      <c r="P253" s="299"/>
      <c r="Q253" s="299"/>
      <c r="R253" s="299"/>
      <c r="S253" s="299"/>
      <c r="T253" s="299"/>
      <c r="U253" s="299"/>
      <c r="V253" s="299"/>
      <c r="W253" s="299"/>
      <c r="X253" s="299"/>
      <c r="Y253" s="299"/>
      <c r="Z253" s="299"/>
      <c r="AA253" s="299"/>
      <c r="AB253" s="299"/>
      <c r="AC253" s="299"/>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299"/>
      <c r="AY253" s="299"/>
      <c r="AZ253" s="299"/>
      <c r="BA253" s="299"/>
      <c r="BB253" s="299"/>
      <c r="BC253" s="299"/>
      <c r="BD253" s="299"/>
      <c r="BE253" s="299"/>
      <c r="BF253" s="299"/>
      <c r="BG253" s="299"/>
      <c r="BH253" s="299"/>
      <c r="BI253" s="299"/>
      <c r="BJ253" s="299"/>
      <c r="BK253" s="299"/>
      <c r="BL253" s="299"/>
      <c r="BM253" s="299"/>
      <c r="BN253" s="299"/>
      <c r="BO253" s="299"/>
      <c r="BP253" s="299"/>
      <c r="BQ253" s="299"/>
      <c r="BR253" s="299"/>
      <c r="BS253" s="299"/>
      <c r="BT253" s="299"/>
      <c r="BU253" s="299"/>
      <c r="BV253" s="299"/>
      <c r="BW253" s="299"/>
      <c r="BX253" s="299"/>
      <c r="BY253" s="299"/>
      <c r="BZ253" s="299"/>
      <c r="CA253" s="299"/>
      <c r="CB253" s="299"/>
      <c r="CC253" s="299"/>
      <c r="CD253" s="299"/>
      <c r="CE253" s="299"/>
      <c r="CF253" s="299"/>
      <c r="CG253" s="299"/>
      <c r="CH253" s="299"/>
      <c r="CI253" s="299"/>
      <c r="CJ253" s="299"/>
      <c r="CK253" s="299"/>
      <c r="CL253" s="299"/>
      <c r="CM253" s="299"/>
      <c r="CN253" s="299"/>
      <c r="CO253" s="299"/>
      <c r="CP253" s="299"/>
      <c r="CQ253" s="299"/>
      <c r="CR253" s="299"/>
    </row>
    <row r="254" spans="10:96" x14ac:dyDescent="0.2">
      <c r="J254" s="260"/>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c r="BQ254" s="299"/>
      <c r="BR254" s="299"/>
      <c r="BS254" s="299"/>
      <c r="BT254" s="299"/>
      <c r="BU254" s="299"/>
      <c r="BV254" s="299"/>
      <c r="BW254" s="299"/>
      <c r="BX254" s="299"/>
      <c r="BY254" s="299"/>
      <c r="BZ254" s="299"/>
      <c r="CA254" s="299"/>
      <c r="CB254" s="299"/>
      <c r="CC254" s="299"/>
      <c r="CD254" s="299"/>
      <c r="CE254" s="299"/>
      <c r="CF254" s="299"/>
      <c r="CG254" s="299"/>
      <c r="CH254" s="299"/>
      <c r="CI254" s="299"/>
      <c r="CJ254" s="299"/>
      <c r="CK254" s="299"/>
      <c r="CL254" s="299"/>
      <c r="CM254" s="299"/>
      <c r="CN254" s="299"/>
      <c r="CO254" s="299"/>
      <c r="CP254" s="299"/>
      <c r="CQ254" s="299"/>
      <c r="CR254" s="299"/>
    </row>
    <row r="255" spans="10:96" x14ac:dyDescent="0.2">
      <c r="J255" s="260"/>
      <c r="K255" s="299"/>
      <c r="L255" s="299"/>
      <c r="M255" s="299"/>
      <c r="N255" s="299"/>
      <c r="O255" s="299"/>
      <c r="P255" s="299"/>
      <c r="Q255" s="299"/>
      <c r="R255" s="299"/>
      <c r="S255" s="299"/>
      <c r="T255" s="299"/>
      <c r="U255" s="299"/>
      <c r="V255" s="299"/>
      <c r="W255" s="299"/>
      <c r="X255" s="299"/>
      <c r="Y255" s="299"/>
      <c r="Z255" s="299"/>
      <c r="AA255" s="299"/>
      <c r="AB255" s="299"/>
      <c r="AC255" s="299"/>
      <c r="AD255" s="299"/>
      <c r="AE255" s="299"/>
      <c r="AF255" s="299"/>
      <c r="AG255" s="299"/>
      <c r="AH255" s="299"/>
      <c r="AI255" s="299"/>
      <c r="AJ255" s="299"/>
      <c r="AK255" s="299"/>
      <c r="AL255" s="299"/>
      <c r="AM255" s="299"/>
      <c r="AN255" s="299"/>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c r="BV255" s="299"/>
      <c r="BW255" s="299"/>
      <c r="BX255" s="299"/>
      <c r="BY255" s="299"/>
      <c r="BZ255" s="299"/>
      <c r="CA255" s="299"/>
      <c r="CB255" s="299"/>
      <c r="CC255" s="299"/>
      <c r="CD255" s="299"/>
      <c r="CE255" s="299"/>
      <c r="CF255" s="299"/>
      <c r="CG255" s="299"/>
      <c r="CH255" s="299"/>
      <c r="CI255" s="299"/>
      <c r="CJ255" s="299"/>
      <c r="CK255" s="299"/>
      <c r="CL255" s="299"/>
      <c r="CM255" s="299"/>
      <c r="CN255" s="299"/>
      <c r="CO255" s="299"/>
      <c r="CP255" s="299"/>
      <c r="CQ255" s="299"/>
      <c r="CR255" s="299"/>
    </row>
  </sheetData>
  <sheetProtection algorithmName="SHA-512" hashValue="GzH9JmCMaN1PDkzXbdMU33CK+VDHdUlXSiyxLqGMpE/v8EccXJeKUd4/5tHBPxMpo3FLSzPbaCX5dvA2lbDFqQ==" saltValue="eJvxg043YvM58AlOboIgdQ==" spinCount="100000" sheet="1" formatCells="0" formatColumns="0" formatRows="0"/>
  <mergeCells count="13">
    <mergeCell ref="B40:G40"/>
    <mergeCell ref="B37:C37"/>
    <mergeCell ref="D37:F37"/>
    <mergeCell ref="B38:C38"/>
    <mergeCell ref="E38:F38"/>
    <mergeCell ref="B39:C39"/>
    <mergeCell ref="D39:F39"/>
    <mergeCell ref="B3:G3"/>
    <mergeCell ref="K9:L9"/>
    <mergeCell ref="B35:C35"/>
    <mergeCell ref="E35:F35"/>
    <mergeCell ref="B36:C36"/>
    <mergeCell ref="D36:F36"/>
  </mergeCells>
  <phoneticPr fontId="31"/>
  <conditionalFormatting sqref="G38">
    <cfRule type="expression" dxfId="8" priority="1">
      <formula>OR(AND($E$38="申請無し",$G$38&lt;&gt;0),AND($E$38="申請有り",$G$38&lt;=0))</formula>
    </cfRule>
  </conditionalFormatting>
  <dataValidations count="1">
    <dataValidation imeMode="off" allowBlank="1" showInputMessage="1" showErrorMessage="1" sqref="G38 D5:E34 G5:G34" xr:uid="{944874D2-F2D5-47ED-AA6F-E931E52ED24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EC120D5-E135-4238-9270-3F810FDE661E}">
          <x14:formula1>
            <xm:f>選択肢!$F$3:$F$7</xm:f>
          </x14:formula1>
          <xm:sqref>B5:B34</xm:sqref>
        </x14:dataValidation>
        <x14:dataValidation type="list" allowBlank="1" showInputMessage="1" showErrorMessage="1" xr:uid="{0773F07B-850B-4083-8EB1-8126E780A668}">
          <x14:formula1>
            <xm:f>選択肢!$G$3:$G$16</xm:f>
          </x14:formula1>
          <xm:sqref>F5:F34</xm:sqref>
        </x14:dataValidation>
        <x14:dataValidation type="list" allowBlank="1" showInputMessage="1" showErrorMessage="1" xr:uid="{5B3BC692-AAFA-4576-9C90-28CB33FD0D68}">
          <x14:formula1>
            <xm:f>選択肢!$A$2:$A$4</xm:f>
          </x14:formula1>
          <xm:sqref>D35</xm:sqref>
        </x14:dataValidation>
        <x14:dataValidation type="list" allowBlank="1" showInputMessage="1" showErrorMessage="1" xr:uid="{81639E41-A537-4313-BC4E-8C59D4BE659B}">
          <x14:formula1>
            <xm:f>選択肢!$I$2:$I$4</xm:f>
          </x14:formula1>
          <xm:sqref>E38:F38</xm:sqref>
        </x14:dataValidation>
        <x14:dataValidation type="list" allowBlank="1" showInputMessage="1" showErrorMessage="1" xr:uid="{684D774A-0A49-4E11-BDFA-FDB89BCE5DFC}">
          <x14:formula1>
            <xm:f>選択肢!$B$2:$B$6</xm:f>
          </x14:formula1>
          <xm:sqref>E35:F35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4DD8-7B40-4211-A273-3B7FE624615F}">
  <dimension ref="A1:K41"/>
  <sheetViews>
    <sheetView showGridLines="0" view="pageBreakPreview" zoomScale="70" zoomScaleNormal="70" zoomScaleSheetLayoutView="70" workbookViewId="0">
      <selection activeCell="K22" sqref="K22"/>
    </sheetView>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3.332031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593</v>
      </c>
      <c r="C2" s="246"/>
      <c r="D2" s="248"/>
      <c r="E2" s="248"/>
      <c r="F2" s="248"/>
      <c r="G2" s="246"/>
      <c r="I2" s="245" t="str">
        <f>'１号'!W2</f>
        <v>Ver.5</v>
      </c>
    </row>
    <row r="3" spans="1:9" ht="30" customHeight="1" thickBot="1" x14ac:dyDescent="0.25">
      <c r="A3" s="246"/>
      <c r="B3" s="442" t="s">
        <v>529</v>
      </c>
      <c r="C3" s="443"/>
      <c r="D3" s="443"/>
      <c r="E3" s="443"/>
      <c r="F3" s="443"/>
      <c r="G3" s="443"/>
      <c r="I3" s="249" t="s">
        <v>450</v>
      </c>
    </row>
    <row r="4" spans="1:9" ht="19.5" customHeight="1" thickBot="1" x14ac:dyDescent="0.25">
      <c r="A4" s="246"/>
      <c r="B4" s="250" t="s">
        <v>442</v>
      </c>
      <c r="C4" s="251" t="s">
        <v>313</v>
      </c>
      <c r="D4" s="251" t="s">
        <v>101</v>
      </c>
      <c r="E4" s="251" t="s">
        <v>6</v>
      </c>
      <c r="F4" s="252" t="s">
        <v>236</v>
      </c>
      <c r="G4" s="253" t="s">
        <v>102</v>
      </c>
    </row>
    <row r="5" spans="1:9" ht="19.5" customHeight="1" thickTop="1" x14ac:dyDescent="0.2">
      <c r="A5" s="254">
        <v>1</v>
      </c>
      <c r="B5" s="261"/>
      <c r="C5" s="125"/>
      <c r="D5" s="126"/>
      <c r="E5" s="319"/>
      <c r="F5" s="127"/>
      <c r="G5" s="255" t="str">
        <f>IF(D5="","",D5*E5)</f>
        <v/>
      </c>
    </row>
    <row r="6" spans="1:9" ht="19.5" customHeight="1" x14ac:dyDescent="0.2">
      <c r="A6" s="254">
        <v>2</v>
      </c>
      <c r="B6" s="262"/>
      <c r="C6" s="128"/>
      <c r="D6" s="129"/>
      <c r="E6" s="320"/>
      <c r="F6" s="127"/>
      <c r="G6" s="256" t="str">
        <f t="shared" ref="G6:G34" si="0">IF(D6="","",D6*E6)</f>
        <v/>
      </c>
    </row>
    <row r="7" spans="1:9" ht="19.5" customHeight="1" x14ac:dyDescent="0.2">
      <c r="A7" s="254">
        <v>3</v>
      </c>
      <c r="B7" s="262"/>
      <c r="C7" s="128"/>
      <c r="D7" s="129"/>
      <c r="E7" s="320"/>
      <c r="F7" s="127"/>
      <c r="G7" s="256" t="str">
        <f t="shared" si="0"/>
        <v/>
      </c>
    </row>
    <row r="8" spans="1:9" ht="19.5" customHeight="1" x14ac:dyDescent="0.2">
      <c r="A8" s="254">
        <v>4</v>
      </c>
      <c r="B8" s="262"/>
      <c r="C8" s="128"/>
      <c r="D8" s="129"/>
      <c r="E8" s="320"/>
      <c r="F8" s="127"/>
      <c r="G8" s="256" t="str">
        <f t="shared" si="0"/>
        <v/>
      </c>
    </row>
    <row r="9" spans="1:9" ht="19.5" customHeight="1" x14ac:dyDescent="0.2">
      <c r="A9" s="254">
        <v>5</v>
      </c>
      <c r="B9" s="262"/>
      <c r="C9" s="128"/>
      <c r="D9" s="129"/>
      <c r="E9" s="320"/>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246" t="s">
        <v>567</v>
      </c>
      <c r="K21" s="247"/>
    </row>
    <row r="22" spans="1:11" ht="19.5" customHeight="1" x14ac:dyDescent="0.2">
      <c r="A22" s="254">
        <v>18</v>
      </c>
      <c r="B22" s="262"/>
      <c r="C22" s="128"/>
      <c r="D22" s="129"/>
      <c r="E22" s="320"/>
      <c r="F22" s="127"/>
      <c r="G22" s="256" t="str">
        <f t="shared" si="0"/>
        <v/>
      </c>
      <c r="J22" s="359" t="s">
        <v>568</v>
      </c>
      <c r="K22" s="360">
        <f>IF(ROUNDDOWN(G37*2/3-G39,-3)&gt;(G35+G36),G35+G36,ROUNDDOWN(G37*2/3-G39,-3))</f>
        <v>0</v>
      </c>
    </row>
    <row r="23" spans="1:11" ht="19.5" customHeight="1" x14ac:dyDescent="0.2">
      <c r="A23" s="254">
        <v>19</v>
      </c>
      <c r="B23" s="262"/>
      <c r="C23" s="128"/>
      <c r="D23" s="129"/>
      <c r="E23" s="320"/>
      <c r="F23" s="127"/>
      <c r="G23" s="256" t="str">
        <f t="shared" si="0"/>
        <v/>
      </c>
      <c r="J23" s="359" t="s">
        <v>569</v>
      </c>
      <c r="K23" s="360">
        <f>IF(ROUNDDOWN(G37*2/3,-3)&gt;(G35+G36),G35+G36,ROUNDDOWN(G37*2/3,-3))</f>
        <v>0</v>
      </c>
    </row>
    <row r="24" spans="1:11" ht="19.5" customHeight="1" x14ac:dyDescent="0.2">
      <c r="A24" s="254">
        <v>20</v>
      </c>
      <c r="B24" s="262"/>
      <c r="C24" s="128"/>
      <c r="D24" s="129"/>
      <c r="E24" s="320"/>
      <c r="F24" s="127"/>
      <c r="G24" s="256" t="str">
        <f t="shared" si="0"/>
        <v/>
      </c>
    </row>
    <row r="25" spans="1:11" ht="19.5" customHeight="1" x14ac:dyDescent="0.2">
      <c r="A25" s="254">
        <v>21</v>
      </c>
      <c r="B25" s="262"/>
      <c r="C25" s="128"/>
      <c r="D25" s="129"/>
      <c r="E25" s="320"/>
      <c r="F25" s="127"/>
      <c r="G25" s="256" t="str">
        <f t="shared" si="0"/>
        <v/>
      </c>
    </row>
    <row r="26" spans="1:11" ht="19.5" customHeight="1" x14ac:dyDescent="0.2">
      <c r="A26" s="254">
        <v>22</v>
      </c>
      <c r="B26" s="262"/>
      <c r="C26" s="128"/>
      <c r="D26" s="129"/>
      <c r="E26" s="320"/>
      <c r="F26" s="127"/>
      <c r="G26" s="256" t="str">
        <f t="shared" si="0"/>
        <v/>
      </c>
    </row>
    <row r="27" spans="1:11" ht="19.5" customHeight="1" x14ac:dyDescent="0.2">
      <c r="A27" s="254">
        <v>23</v>
      </c>
      <c r="B27" s="262"/>
      <c r="C27" s="128"/>
      <c r="D27" s="129"/>
      <c r="E27" s="320"/>
      <c r="F27" s="127"/>
      <c r="G27" s="256" t="str">
        <f t="shared" si="0"/>
        <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262"/>
      <c r="C31" s="128"/>
      <c r="D31" s="129"/>
      <c r="E31" s="320"/>
      <c r="F31" s="127"/>
      <c r="G31" s="256" t="str">
        <f t="shared" si="0"/>
        <v/>
      </c>
    </row>
    <row r="32" spans="1:11" ht="19.5" customHeight="1" x14ac:dyDescent="0.2">
      <c r="A32" s="254">
        <v>28</v>
      </c>
      <c r="B32" s="262"/>
      <c r="C32" s="128"/>
      <c r="D32" s="129"/>
      <c r="E32" s="320"/>
      <c r="F32" s="127"/>
      <c r="G32" s="256" t="str">
        <f>IF(D32="","",D32*E32)</f>
        <v/>
      </c>
    </row>
    <row r="33" spans="1:8" ht="19.5" customHeight="1" x14ac:dyDescent="0.2">
      <c r="A33" s="254">
        <v>29</v>
      </c>
      <c r="B33" s="262"/>
      <c r="C33" s="128"/>
      <c r="D33" s="129"/>
      <c r="E33" s="320"/>
      <c r="F33" s="127"/>
      <c r="G33" s="256" t="str">
        <f>IF(D33="","",D33*E33)</f>
        <v/>
      </c>
    </row>
    <row r="34" spans="1:8" ht="19.5" customHeight="1" thickBot="1" x14ac:dyDescent="0.25">
      <c r="A34" s="254">
        <v>30</v>
      </c>
      <c r="B34" s="263"/>
      <c r="C34" s="197"/>
      <c r="D34" s="130"/>
      <c r="E34" s="321"/>
      <c r="F34" s="198"/>
      <c r="G34" s="257" t="str">
        <f t="shared" si="0"/>
        <v/>
      </c>
    </row>
    <row r="35" spans="1:8" ht="24" customHeight="1" x14ac:dyDescent="0.2">
      <c r="A35" s="246"/>
      <c r="B35" s="464" t="s">
        <v>483</v>
      </c>
      <c r="C35" s="465"/>
      <c r="D35" s="266" t="s">
        <v>486</v>
      </c>
      <c r="E35" s="267"/>
      <c r="F35" s="361" t="s">
        <v>281</v>
      </c>
      <c r="G35" s="362">
        <f>IF(D35="設置無し",0,IF(D35="3.5kW超",87000000*E35,0))</f>
        <v>0</v>
      </c>
    </row>
    <row r="36" spans="1:8" ht="24" customHeight="1" x14ac:dyDescent="0.2">
      <c r="A36" s="246"/>
      <c r="B36" s="466"/>
      <c r="C36" s="467"/>
      <c r="D36" s="269" t="s">
        <v>484</v>
      </c>
      <c r="E36" s="268"/>
      <c r="F36" s="363" t="s">
        <v>281</v>
      </c>
      <c r="G36" s="364">
        <f>IF(D36="設置無し",0,IF(D36="3.5kW以下",16000000*E36,0))</f>
        <v>0</v>
      </c>
    </row>
    <row r="37" spans="1:8" ht="24" customHeight="1" x14ac:dyDescent="0.2">
      <c r="A37" s="246"/>
      <c r="B37" s="468" t="s">
        <v>476</v>
      </c>
      <c r="C37" s="469"/>
      <c r="D37" s="451">
        <f>SUMIF(B5:B34,"&lt;&gt;"&amp;"▼助成対象外",G5:G34)</f>
        <v>0</v>
      </c>
      <c r="E37" s="452"/>
      <c r="F37" s="453"/>
      <c r="G37" s="356">
        <f>IF(AND(E35=0,E36=0),0,IF(ISERROR(D37),0,IF(D37&lt;0,0,D37)))</f>
        <v>0</v>
      </c>
    </row>
    <row r="38" spans="1:8" ht="24" customHeight="1" x14ac:dyDescent="0.2">
      <c r="A38" s="246"/>
      <c r="B38" s="468" t="s">
        <v>477</v>
      </c>
      <c r="C38" s="469"/>
      <c r="D38" s="451">
        <f>SUMIF(B5:B34,"▼助成対象外",G5:G34)</f>
        <v>0</v>
      </c>
      <c r="E38" s="452"/>
      <c r="F38" s="453"/>
      <c r="G38" s="356">
        <f>IF(AND(E35=0,E36=0),0,IF(ISERROR(D38),0,IF(D38&lt;0,0,D38)))</f>
        <v>0</v>
      </c>
    </row>
    <row r="39" spans="1:8" ht="24" customHeight="1" thickBot="1" x14ac:dyDescent="0.25">
      <c r="A39" s="246"/>
      <c r="B39" s="470" t="s">
        <v>463</v>
      </c>
      <c r="C39" s="471"/>
      <c r="D39" s="357" t="s">
        <v>443</v>
      </c>
      <c r="E39" s="457" t="s">
        <v>571</v>
      </c>
      <c r="F39" s="458"/>
      <c r="G39" s="264"/>
      <c r="H39" s="260" t="s">
        <v>572</v>
      </c>
    </row>
    <row r="40" spans="1:8" ht="37.5" customHeight="1" thickTop="1" thickBot="1" x14ac:dyDescent="0.25">
      <c r="A40" s="246"/>
      <c r="B40" s="472" t="s">
        <v>489</v>
      </c>
      <c r="C40" s="473"/>
      <c r="D40" s="461" t="str">
        <f>IF(E39=J22,K22,IF(E39=J23,K23,""))</f>
        <v/>
      </c>
      <c r="E40" s="462"/>
      <c r="F40" s="463"/>
      <c r="G40" s="358" t="str">
        <f>IF(ISERROR(D40),0,IF(D40&lt;0,0,D40))</f>
        <v/>
      </c>
    </row>
    <row r="41" spans="1:8" ht="22.5" customHeight="1" x14ac:dyDescent="0.2">
      <c r="A41" s="246"/>
      <c r="B41" s="454" t="s">
        <v>457</v>
      </c>
      <c r="C41" s="454"/>
      <c r="D41" s="454"/>
      <c r="E41" s="454"/>
      <c r="F41" s="454"/>
      <c r="G41" s="454"/>
      <c r="H41" s="259"/>
    </row>
  </sheetData>
  <sheetProtection algorithmName="SHA-512" hashValue="WreDD1v1gw+EdHqRdnpDE3E63kKAE/7SdpyuBgUFOMq9tusfeazrQvh74GP84yi5NLAeg4xq4dWZqYR69CS0bg==" saltValue="vdoKxki0SzfYN1/NDlP6ZQ=="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7" priority="1">
      <formula>OR(AND($E$39="申請無し",$G$39&lt;&gt;0),AND($E$39="申請有り",$G$39&lt;=0))</formula>
    </cfRule>
  </conditionalFormatting>
  <dataValidations count="1">
    <dataValidation imeMode="off" allowBlank="1" showInputMessage="1" showErrorMessage="1" sqref="G39 G5:G34 D5:D34" xr:uid="{4C23F21F-1256-4A6C-89AD-E6783AD97F17}"/>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EA1431F-27FF-45EE-BEA0-987342AD849B}">
          <x14:formula1>
            <xm:f>選択肢!$F$3:$F$7</xm:f>
          </x14:formula1>
          <xm:sqref>B5:B34</xm:sqref>
        </x14:dataValidation>
        <x14:dataValidation type="list" allowBlank="1" showInputMessage="1" showErrorMessage="1" xr:uid="{7AC51D8D-1A26-4132-9176-58276B36CAE5}">
          <x14:formula1>
            <xm:f>選択肢!$G$3:$G$16</xm:f>
          </x14:formula1>
          <xm:sqref>F5:F34</xm:sqref>
        </x14:dataValidation>
        <x14:dataValidation type="list" allowBlank="1" showInputMessage="1" showErrorMessage="1" xr:uid="{B6C8972D-6483-41CE-86BE-AEE15B639D07}">
          <x14:formula1>
            <xm:f>選択肢!$I$2:$I$4</xm:f>
          </x14:formula1>
          <xm:sqref>E39:F39</xm:sqref>
        </x14:dataValidation>
        <x14:dataValidation type="list" allowBlank="1" showInputMessage="1" showErrorMessage="1" xr:uid="{51EB8981-2AFD-4654-BF05-15B6710BE7B1}">
          <x14:formula1>
            <xm:f>選択肢!$C$3:$C$4</xm:f>
          </x14:formula1>
          <xm:sqref>D35</xm:sqref>
        </x14:dataValidation>
        <x14:dataValidation type="list" allowBlank="1" showInputMessage="1" showErrorMessage="1" xr:uid="{89B4C7B4-6ACB-4477-842A-B6EFFA450FFF}">
          <x14:formula1>
            <xm:f>選択肢!$C$5:$C$6</xm:f>
          </x14:formula1>
          <xm:sqref>D36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35C8-BDFD-46CC-8E78-BE9CDF835E5F}">
  <dimension ref="A1:K41"/>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3.332031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596</v>
      </c>
      <c r="C2" s="246"/>
      <c r="D2" s="248"/>
      <c r="E2" s="248"/>
      <c r="F2" s="248"/>
      <c r="G2" s="246"/>
      <c r="I2" s="245" t="str">
        <f>'１号'!W2</f>
        <v>Ver.5</v>
      </c>
    </row>
    <row r="3" spans="1:9" ht="30" customHeight="1" thickBot="1" x14ac:dyDescent="0.25">
      <c r="A3" s="246"/>
      <c r="B3" s="442" t="s">
        <v>530</v>
      </c>
      <c r="C3" s="443"/>
      <c r="D3" s="443"/>
      <c r="E3" s="443"/>
      <c r="F3" s="443"/>
      <c r="G3" s="443"/>
      <c r="I3" s="249" t="s">
        <v>450</v>
      </c>
    </row>
    <row r="4" spans="1:9" ht="19.5" customHeight="1" thickBot="1" x14ac:dyDescent="0.25">
      <c r="A4" s="246"/>
      <c r="B4" s="250" t="s">
        <v>442</v>
      </c>
      <c r="C4" s="251" t="s">
        <v>313</v>
      </c>
      <c r="D4" s="251" t="s">
        <v>101</v>
      </c>
      <c r="E4" s="251" t="s">
        <v>6</v>
      </c>
      <c r="F4" s="252" t="s">
        <v>236</v>
      </c>
      <c r="G4" s="253" t="s">
        <v>102</v>
      </c>
    </row>
    <row r="5" spans="1:9" ht="19.5" customHeight="1" thickTop="1" x14ac:dyDescent="0.2">
      <c r="A5" s="254">
        <v>1</v>
      </c>
      <c r="B5" s="261"/>
      <c r="C5" s="125"/>
      <c r="D5" s="126"/>
      <c r="E5" s="319"/>
      <c r="F5" s="127"/>
      <c r="G5" s="255" t="str">
        <f>IF(D5="","",D5*E5)</f>
        <v/>
      </c>
    </row>
    <row r="6" spans="1:9" ht="19.5" customHeight="1" x14ac:dyDescent="0.2">
      <c r="A6" s="254">
        <v>2</v>
      </c>
      <c r="B6" s="262"/>
      <c r="C6" s="128"/>
      <c r="D6" s="129"/>
      <c r="E6" s="320"/>
      <c r="F6" s="127"/>
      <c r="G6" s="256" t="str">
        <f t="shared" ref="G6:G34" si="0">IF(D6="","",D6*E6)</f>
        <v/>
      </c>
    </row>
    <row r="7" spans="1:9" ht="19.5" customHeight="1" x14ac:dyDescent="0.2">
      <c r="A7" s="254">
        <v>3</v>
      </c>
      <c r="B7" s="262"/>
      <c r="C7" s="128"/>
      <c r="D7" s="129"/>
      <c r="E7" s="320"/>
      <c r="F7" s="127"/>
      <c r="G7" s="256" t="str">
        <f t="shared" si="0"/>
        <v/>
      </c>
    </row>
    <row r="8" spans="1:9" ht="19.5" customHeight="1" x14ac:dyDescent="0.2">
      <c r="A8" s="254">
        <v>4</v>
      </c>
      <c r="B8" s="262"/>
      <c r="C8" s="128"/>
      <c r="D8" s="129"/>
      <c r="E8" s="320"/>
      <c r="F8" s="127"/>
      <c r="G8" s="256" t="str">
        <f t="shared" si="0"/>
        <v/>
      </c>
    </row>
    <row r="9" spans="1:9" ht="19.5" customHeight="1" x14ac:dyDescent="0.2">
      <c r="A9" s="254">
        <v>5</v>
      </c>
      <c r="B9" s="262"/>
      <c r="C9" s="128"/>
      <c r="D9" s="129"/>
      <c r="E9" s="320"/>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246" t="s">
        <v>567</v>
      </c>
      <c r="K21" s="247"/>
    </row>
    <row r="22" spans="1:11" ht="19.5" customHeight="1" x14ac:dyDescent="0.2">
      <c r="A22" s="254">
        <v>18</v>
      </c>
      <c r="B22" s="262"/>
      <c r="C22" s="128"/>
      <c r="D22" s="129"/>
      <c r="E22" s="320"/>
      <c r="F22" s="127"/>
      <c r="G22" s="256" t="str">
        <f t="shared" si="0"/>
        <v/>
      </c>
      <c r="J22" s="359" t="s">
        <v>568</v>
      </c>
      <c r="K22" s="353">
        <f>IF(ROUNDDOWN(G37*2/3-G39,-3)&gt;(G35+G36),G35+G36,ROUNDDOWN(G37*2/3-G39,-3))</f>
        <v>0</v>
      </c>
    </row>
    <row r="23" spans="1:11" ht="19.5" customHeight="1" x14ac:dyDescent="0.2">
      <c r="A23" s="254">
        <v>19</v>
      </c>
      <c r="B23" s="262"/>
      <c r="C23" s="128"/>
      <c r="D23" s="129"/>
      <c r="E23" s="320"/>
      <c r="F23" s="127"/>
      <c r="G23" s="256" t="str">
        <f t="shared" si="0"/>
        <v/>
      </c>
      <c r="J23" s="359" t="s">
        <v>569</v>
      </c>
      <c r="K23" s="353">
        <f>IF(ROUNDDOWN(G37*2/3,-3)&gt;(G35+G36),G35+G36,ROUNDDOWN(G37*2/3,-3))</f>
        <v>0</v>
      </c>
    </row>
    <row r="24" spans="1:11" ht="19.5" customHeight="1" x14ac:dyDescent="0.2">
      <c r="A24" s="254">
        <v>20</v>
      </c>
      <c r="B24" s="262"/>
      <c r="C24" s="128"/>
      <c r="D24" s="129"/>
      <c r="E24" s="320"/>
      <c r="F24" s="127"/>
      <c r="G24" s="256" t="str">
        <f t="shared" si="0"/>
        <v/>
      </c>
    </row>
    <row r="25" spans="1:11" ht="19.5" customHeight="1" x14ac:dyDescent="0.2">
      <c r="A25" s="254">
        <v>21</v>
      </c>
      <c r="B25" s="262"/>
      <c r="C25" s="128"/>
      <c r="D25" s="129"/>
      <c r="E25" s="320"/>
      <c r="F25" s="127"/>
      <c r="G25" s="256" t="str">
        <f t="shared" si="0"/>
        <v/>
      </c>
    </row>
    <row r="26" spans="1:11" ht="19.5" customHeight="1" x14ac:dyDescent="0.2">
      <c r="A26" s="254">
        <v>22</v>
      </c>
      <c r="B26" s="262"/>
      <c r="C26" s="128"/>
      <c r="D26" s="129"/>
      <c r="E26" s="320"/>
      <c r="F26" s="127"/>
      <c r="G26" s="256" t="str">
        <f t="shared" si="0"/>
        <v/>
      </c>
    </row>
    <row r="27" spans="1:11" ht="19.5" customHeight="1" x14ac:dyDescent="0.2">
      <c r="A27" s="254">
        <v>23</v>
      </c>
      <c r="B27" s="262"/>
      <c r="C27" s="128"/>
      <c r="D27" s="129"/>
      <c r="E27" s="320"/>
      <c r="F27" s="127"/>
      <c r="G27" s="256" t="str">
        <f t="shared" si="0"/>
        <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262"/>
      <c r="C31" s="128"/>
      <c r="D31" s="129"/>
      <c r="E31" s="320"/>
      <c r="F31" s="127"/>
      <c r="G31" s="256" t="str">
        <f t="shared" si="0"/>
        <v/>
      </c>
    </row>
    <row r="32" spans="1:11" ht="19.5" customHeight="1" x14ac:dyDescent="0.2">
      <c r="A32" s="254">
        <v>28</v>
      </c>
      <c r="B32" s="262"/>
      <c r="C32" s="128"/>
      <c r="D32" s="129"/>
      <c r="E32" s="320"/>
      <c r="F32" s="127"/>
      <c r="G32" s="256" t="str">
        <f>IF(D32="","",D32*E32)</f>
        <v/>
      </c>
    </row>
    <row r="33" spans="1:8" ht="19.5" customHeight="1" x14ac:dyDescent="0.2">
      <c r="A33" s="254">
        <v>29</v>
      </c>
      <c r="B33" s="262"/>
      <c r="C33" s="128"/>
      <c r="D33" s="129"/>
      <c r="E33" s="320"/>
      <c r="F33" s="127"/>
      <c r="G33" s="256" t="str">
        <f>IF(D33="","",D33*E33)</f>
        <v/>
      </c>
    </row>
    <row r="34" spans="1:8" ht="19.5" customHeight="1" thickBot="1" x14ac:dyDescent="0.25">
      <c r="A34" s="254">
        <v>30</v>
      </c>
      <c r="B34" s="263"/>
      <c r="C34" s="197"/>
      <c r="D34" s="130"/>
      <c r="E34" s="321"/>
      <c r="F34" s="198"/>
      <c r="G34" s="257" t="str">
        <f t="shared" si="0"/>
        <v/>
      </c>
    </row>
    <row r="35" spans="1:8" ht="24" customHeight="1" x14ac:dyDescent="0.2">
      <c r="A35" s="246"/>
      <c r="B35" s="464" t="s">
        <v>473</v>
      </c>
      <c r="C35" s="465"/>
      <c r="D35" s="266" t="s">
        <v>328</v>
      </c>
      <c r="E35" s="267"/>
      <c r="F35" s="361" t="s">
        <v>281</v>
      </c>
      <c r="G35" s="365">
        <f>IF(D35="設置無し",0,IF(D35="1,000kg/ｈ超",63000000*E35,0))</f>
        <v>0</v>
      </c>
    </row>
    <row r="36" spans="1:8" ht="24" customHeight="1" x14ac:dyDescent="0.2">
      <c r="A36" s="246"/>
      <c r="B36" s="466"/>
      <c r="C36" s="467"/>
      <c r="D36" s="269" t="s">
        <v>329</v>
      </c>
      <c r="E36" s="268"/>
      <c r="F36" s="363" t="s">
        <v>281</v>
      </c>
      <c r="G36" s="366">
        <f>IF(D36="設置無し",0,IF(D36="1,000kg/ｈ以下",51000000*E36,0))</f>
        <v>0</v>
      </c>
    </row>
    <row r="37" spans="1:8" ht="24" customHeight="1" x14ac:dyDescent="0.2">
      <c r="A37" s="246"/>
      <c r="B37" s="468" t="s">
        <v>474</v>
      </c>
      <c r="C37" s="469"/>
      <c r="D37" s="451">
        <f>SUMIF($B$5:$B$34,"&lt;&gt;"&amp;"▼助成対象外",$G$5:$G$34)</f>
        <v>0</v>
      </c>
      <c r="E37" s="452"/>
      <c r="F37" s="453"/>
      <c r="G37" s="356">
        <f>IF(AND(D35="設置無し",D36="設置無し"),0,IF(ISERROR(D37),0,IF(D37&lt;0,0,D37)))</f>
        <v>0</v>
      </c>
    </row>
    <row r="38" spans="1:8" ht="24" customHeight="1" x14ac:dyDescent="0.2">
      <c r="A38" s="246"/>
      <c r="B38" s="468" t="s">
        <v>475</v>
      </c>
      <c r="C38" s="469"/>
      <c r="D38" s="451">
        <f>SUMIF($B$5:$B$34,"▼助成対象外",$G$5:$G$34)</f>
        <v>0</v>
      </c>
      <c r="E38" s="452"/>
      <c r="F38" s="453"/>
      <c r="G38" s="356">
        <f>IF(AND(D35="設置無し",D36="設置無し"),0,IF(ISERROR(D38),0,IF(D38&lt;0,0,D38)))</f>
        <v>0</v>
      </c>
    </row>
    <row r="39" spans="1:8" ht="24" customHeight="1" thickBot="1" x14ac:dyDescent="0.25">
      <c r="A39" s="246"/>
      <c r="B39" s="470" t="s">
        <v>463</v>
      </c>
      <c r="C39" s="471"/>
      <c r="D39" s="258" t="s">
        <v>443</v>
      </c>
      <c r="E39" s="457" t="s">
        <v>571</v>
      </c>
      <c r="F39" s="458"/>
      <c r="G39" s="264"/>
      <c r="H39" s="260" t="s">
        <v>572</v>
      </c>
    </row>
    <row r="40" spans="1:8" ht="37.5" customHeight="1" thickTop="1" thickBot="1" x14ac:dyDescent="0.25">
      <c r="A40" s="246"/>
      <c r="B40" s="472" t="s">
        <v>490</v>
      </c>
      <c r="C40" s="473"/>
      <c r="D40" s="461" t="str">
        <f>IF(E39=J22,K22,IF(E39=J23,K23,""))</f>
        <v/>
      </c>
      <c r="E40" s="462"/>
      <c r="F40" s="463"/>
      <c r="G40" s="358" t="str">
        <f>IF(ISERROR(D40),0,IF(D40&lt;0,0,D40))</f>
        <v/>
      </c>
    </row>
    <row r="41" spans="1:8" ht="22.5" customHeight="1" x14ac:dyDescent="0.2">
      <c r="A41" s="246"/>
      <c r="B41" s="454" t="s">
        <v>457</v>
      </c>
      <c r="C41" s="454"/>
      <c r="D41" s="454"/>
      <c r="E41" s="454"/>
      <c r="F41" s="454"/>
      <c r="G41" s="454"/>
      <c r="H41" s="259"/>
    </row>
  </sheetData>
  <sheetProtection algorithmName="SHA-512" hashValue="a7GC3ClH52GyJwBWtaLM6gv5qfgeZdoo1W7bJIot+1uCjllbKm5M/dDIqDSdnNPJPF7FpQ+JIJIjJIAS7ZNIoQ==" saltValue="9wBFI9fEm/L4i3R80htDmA=="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6" priority="1">
      <formula>OR(AND($E$39="申請無し",$G$39&lt;&gt;0),AND($E$39="申請有り",$G$39&lt;=0))</formula>
    </cfRule>
  </conditionalFormatting>
  <dataValidations count="1">
    <dataValidation imeMode="off" allowBlank="1" showInputMessage="1" showErrorMessage="1" sqref="G39 D5:E34 G5:G34" xr:uid="{646C5D65-46C7-4182-8E15-73A6A68BD74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47AB194-1440-41F0-807F-DDF55A5C7B45}">
          <x14:formula1>
            <xm:f>選択肢!$F$3:$F$7</xm:f>
          </x14:formula1>
          <xm:sqref>B5:B34</xm:sqref>
        </x14:dataValidation>
        <x14:dataValidation type="list" allowBlank="1" showInputMessage="1" showErrorMessage="1" xr:uid="{3993D65A-CA26-4B95-905B-C5DE7900C0BC}">
          <x14:formula1>
            <xm:f>選択肢!$G$3:$G$16</xm:f>
          </x14:formula1>
          <xm:sqref>F5:F34</xm:sqref>
        </x14:dataValidation>
        <x14:dataValidation type="list" allowBlank="1" showInputMessage="1" showErrorMessage="1" xr:uid="{1DE1F7C8-058D-41BA-B2B5-EF221786F67E}">
          <x14:formula1>
            <xm:f>選択肢!$I$2:$I$4</xm:f>
          </x14:formula1>
          <xm:sqref>E39:F39</xm:sqref>
        </x14:dataValidation>
        <x14:dataValidation type="list" allowBlank="1" showInputMessage="1" showErrorMessage="1" xr:uid="{CE2E7552-05B1-49E3-8F4C-7513EB710F5B}">
          <x14:formula1>
            <xm:f>選択肢!$D$3:$D$4</xm:f>
          </x14:formula1>
          <xm:sqref>D35</xm:sqref>
        </x14:dataValidation>
        <x14:dataValidation type="list" allowBlank="1" showInputMessage="1" showErrorMessage="1" xr:uid="{6E9A9B68-414D-4E2C-8AFB-0B45EF26C160}">
          <x14:formula1>
            <xm:f>選択肢!$D$5:$D$6</xm:f>
          </x14:formula1>
          <xm:sqref>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3D7B-D588-4C84-9A09-F342E83AA897}">
  <dimension ref="A1:K40"/>
  <sheetViews>
    <sheetView showGridLines="0" view="pageBreakPreview" zoomScale="70" zoomScaleNormal="70"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3.33203125" style="136" customWidth="1"/>
    <col min="11" max="11" width="15.6640625" style="134" customWidth="1"/>
    <col min="12" max="125" width="2.6640625" style="134" customWidth="1"/>
    <col min="126" max="16384" width="9" style="134"/>
  </cols>
  <sheetData>
    <row r="1" spans="1:9" ht="10.5" customHeight="1" x14ac:dyDescent="0.2"/>
    <row r="2" spans="1:9" ht="19.5" customHeight="1" x14ac:dyDescent="0.2">
      <c r="A2" s="137"/>
      <c r="B2" s="138" t="s">
        <v>597</v>
      </c>
      <c r="C2" s="137"/>
      <c r="D2" s="139"/>
      <c r="E2" s="139"/>
      <c r="F2" s="139"/>
      <c r="G2" s="137"/>
      <c r="I2" s="245" t="s">
        <v>603</v>
      </c>
    </row>
    <row r="3" spans="1:9" ht="30" customHeight="1" thickBot="1" x14ac:dyDescent="0.25">
      <c r="A3" s="137"/>
      <c r="B3" s="474" t="s">
        <v>531</v>
      </c>
      <c r="C3" s="475"/>
      <c r="D3" s="475"/>
      <c r="E3" s="475"/>
      <c r="F3" s="475"/>
      <c r="G3" s="475"/>
      <c r="I3" s="200" t="s">
        <v>450</v>
      </c>
    </row>
    <row r="4" spans="1:9" ht="19.5" customHeight="1" thickBot="1" x14ac:dyDescent="0.25">
      <c r="A4" s="137"/>
      <c r="B4" s="367" t="s">
        <v>442</v>
      </c>
      <c r="C4" s="368" t="s">
        <v>313</v>
      </c>
      <c r="D4" s="368" t="s">
        <v>101</v>
      </c>
      <c r="E4" s="368" t="s">
        <v>6</v>
      </c>
      <c r="F4" s="369" t="s">
        <v>236</v>
      </c>
      <c r="G4" s="370" t="s">
        <v>102</v>
      </c>
    </row>
    <row r="5" spans="1:9" ht="19.5" customHeight="1" thickTop="1" x14ac:dyDescent="0.2">
      <c r="A5" s="371">
        <v>1</v>
      </c>
      <c r="B5" s="261"/>
      <c r="C5" s="125"/>
      <c r="D5" s="126"/>
      <c r="E5" s="319"/>
      <c r="F5" s="127"/>
      <c r="G5" s="372" t="str">
        <f>IF(D5="","",D5*E5)</f>
        <v/>
      </c>
    </row>
    <row r="6" spans="1:9" ht="19.5" customHeight="1" x14ac:dyDescent="0.2">
      <c r="A6" s="371">
        <v>2</v>
      </c>
      <c r="B6" s="262"/>
      <c r="C6" s="128"/>
      <c r="D6" s="129"/>
      <c r="E6" s="320"/>
      <c r="F6" s="127"/>
      <c r="G6" s="373" t="str">
        <f t="shared" ref="G6:G34" si="0">IF(D6="","",D6*E6)</f>
        <v/>
      </c>
    </row>
    <row r="7" spans="1:9" ht="19.5" customHeight="1" x14ac:dyDescent="0.2">
      <c r="A7" s="371">
        <v>3</v>
      </c>
      <c r="B7" s="262"/>
      <c r="C7" s="128"/>
      <c r="D7" s="129"/>
      <c r="E7" s="320"/>
      <c r="F7" s="127"/>
      <c r="G7" s="373" t="str">
        <f t="shared" si="0"/>
        <v/>
      </c>
    </row>
    <row r="8" spans="1:9" ht="19.5" customHeight="1" x14ac:dyDescent="0.2">
      <c r="A8" s="371">
        <v>4</v>
      </c>
      <c r="B8" s="262"/>
      <c r="C8" s="128"/>
      <c r="D8" s="129"/>
      <c r="E8" s="320"/>
      <c r="F8" s="127"/>
      <c r="G8" s="373" t="str">
        <f t="shared" si="0"/>
        <v/>
      </c>
    </row>
    <row r="9" spans="1:9" ht="19.5" customHeight="1" x14ac:dyDescent="0.2">
      <c r="A9" s="371">
        <v>5</v>
      </c>
      <c r="B9" s="262"/>
      <c r="C9" s="128"/>
      <c r="D9" s="129"/>
      <c r="E9" s="320"/>
      <c r="F9" s="127"/>
      <c r="G9" s="373" t="str">
        <f t="shared" si="0"/>
        <v/>
      </c>
    </row>
    <row r="10" spans="1:9" ht="19.5" customHeight="1" x14ac:dyDescent="0.2">
      <c r="A10" s="371">
        <v>6</v>
      </c>
      <c r="B10" s="262"/>
      <c r="C10" s="128"/>
      <c r="D10" s="129"/>
      <c r="E10" s="320"/>
      <c r="F10" s="127"/>
      <c r="G10" s="373" t="str">
        <f t="shared" si="0"/>
        <v/>
      </c>
    </row>
    <row r="11" spans="1:9" ht="19.5" customHeight="1" x14ac:dyDescent="0.2">
      <c r="A11" s="371">
        <v>7</v>
      </c>
      <c r="B11" s="262"/>
      <c r="C11" s="128"/>
      <c r="D11" s="129"/>
      <c r="E11" s="320"/>
      <c r="F11" s="127"/>
      <c r="G11" s="373" t="str">
        <f t="shared" si="0"/>
        <v/>
      </c>
    </row>
    <row r="12" spans="1:9" ht="19.5" customHeight="1" x14ac:dyDescent="0.2">
      <c r="A12" s="371">
        <v>8</v>
      </c>
      <c r="B12" s="262"/>
      <c r="C12" s="128"/>
      <c r="D12" s="129"/>
      <c r="E12" s="320"/>
      <c r="F12" s="127"/>
      <c r="G12" s="373" t="str">
        <f t="shared" si="0"/>
        <v/>
      </c>
    </row>
    <row r="13" spans="1:9" ht="19.5" customHeight="1" x14ac:dyDescent="0.2">
      <c r="A13" s="371">
        <v>9</v>
      </c>
      <c r="B13" s="262"/>
      <c r="C13" s="128"/>
      <c r="D13" s="129"/>
      <c r="E13" s="320"/>
      <c r="F13" s="127"/>
      <c r="G13" s="373" t="str">
        <f t="shared" si="0"/>
        <v/>
      </c>
    </row>
    <row r="14" spans="1:9" ht="19.5" customHeight="1" x14ac:dyDescent="0.2">
      <c r="A14" s="371">
        <v>10</v>
      </c>
      <c r="B14" s="262"/>
      <c r="C14" s="128"/>
      <c r="D14" s="129"/>
      <c r="E14" s="320"/>
      <c r="F14" s="127"/>
      <c r="G14" s="373" t="str">
        <f t="shared" si="0"/>
        <v/>
      </c>
    </row>
    <row r="15" spans="1:9" ht="19.5" customHeight="1" x14ac:dyDescent="0.2">
      <c r="A15" s="371">
        <v>11</v>
      </c>
      <c r="B15" s="262"/>
      <c r="C15" s="128"/>
      <c r="D15" s="129"/>
      <c r="E15" s="320"/>
      <c r="F15" s="127"/>
      <c r="G15" s="373" t="str">
        <f t="shared" si="0"/>
        <v/>
      </c>
    </row>
    <row r="16" spans="1:9" ht="19.5" customHeight="1" x14ac:dyDescent="0.2">
      <c r="A16" s="371">
        <v>12</v>
      </c>
      <c r="B16" s="262"/>
      <c r="C16" s="128"/>
      <c r="D16" s="129"/>
      <c r="E16" s="320"/>
      <c r="F16" s="127"/>
      <c r="G16" s="373" t="str">
        <f t="shared" si="0"/>
        <v/>
      </c>
    </row>
    <row r="17" spans="1:11" ht="19.5" customHeight="1" x14ac:dyDescent="0.2">
      <c r="A17" s="371">
        <v>13</v>
      </c>
      <c r="B17" s="262"/>
      <c r="C17" s="128"/>
      <c r="D17" s="129"/>
      <c r="E17" s="320"/>
      <c r="F17" s="127"/>
      <c r="G17" s="373" t="str">
        <f t="shared" si="0"/>
        <v/>
      </c>
    </row>
    <row r="18" spans="1:11" ht="19.5" customHeight="1" x14ac:dyDescent="0.2">
      <c r="A18" s="371">
        <v>14</v>
      </c>
      <c r="B18" s="262"/>
      <c r="C18" s="128"/>
      <c r="D18" s="129"/>
      <c r="E18" s="320"/>
      <c r="F18" s="127"/>
      <c r="G18" s="373" t="str">
        <f t="shared" si="0"/>
        <v/>
      </c>
    </row>
    <row r="19" spans="1:11" ht="19.5" customHeight="1" x14ac:dyDescent="0.2">
      <c r="A19" s="371">
        <v>15</v>
      </c>
      <c r="B19" s="262"/>
      <c r="C19" s="128"/>
      <c r="D19" s="129"/>
      <c r="E19" s="320"/>
      <c r="F19" s="127"/>
      <c r="G19" s="373" t="str">
        <f t="shared" si="0"/>
        <v/>
      </c>
    </row>
    <row r="20" spans="1:11" ht="19.5" customHeight="1" x14ac:dyDescent="0.2">
      <c r="A20" s="371">
        <v>16</v>
      </c>
      <c r="B20" s="262"/>
      <c r="C20" s="128"/>
      <c r="D20" s="129"/>
      <c r="E20" s="320"/>
      <c r="F20" s="127"/>
      <c r="G20" s="373" t="str">
        <f t="shared" si="0"/>
        <v/>
      </c>
    </row>
    <row r="21" spans="1:11" ht="19.5" customHeight="1" x14ac:dyDescent="0.2">
      <c r="A21" s="371">
        <v>17</v>
      </c>
      <c r="B21" s="262"/>
      <c r="C21" s="128"/>
      <c r="D21" s="129"/>
      <c r="E21" s="320"/>
      <c r="F21" s="127"/>
      <c r="G21" s="373" t="str">
        <f t="shared" si="0"/>
        <v/>
      </c>
      <c r="J21" s="137" t="s">
        <v>567</v>
      </c>
      <c r="K21" s="138"/>
    </row>
    <row r="22" spans="1:11" ht="19.5" customHeight="1" x14ac:dyDescent="0.2">
      <c r="A22" s="371">
        <v>18</v>
      </c>
      <c r="B22" s="262"/>
      <c r="C22" s="128"/>
      <c r="D22" s="129"/>
      <c r="E22" s="320"/>
      <c r="F22" s="127"/>
      <c r="G22" s="373" t="str">
        <f t="shared" si="0"/>
        <v/>
      </c>
      <c r="J22" s="352" t="s">
        <v>568</v>
      </c>
      <c r="K22" s="353">
        <f>IF(ROUNDDOWN(G36*2/3-G38,-3)&gt;G35,G35,ROUNDDOWN(G36*2/3-G38,-3))</f>
        <v>0</v>
      </c>
    </row>
    <row r="23" spans="1:11" ht="19.5" customHeight="1" x14ac:dyDescent="0.2">
      <c r="A23" s="371">
        <v>19</v>
      </c>
      <c r="B23" s="262"/>
      <c r="C23" s="128"/>
      <c r="D23" s="129"/>
      <c r="E23" s="320"/>
      <c r="F23" s="127"/>
      <c r="G23" s="373" t="str">
        <f t="shared" si="0"/>
        <v/>
      </c>
      <c r="J23" s="352" t="s">
        <v>569</v>
      </c>
      <c r="K23" s="353">
        <f>IF(ROUNDDOWN(G36*2/3,-3)&gt;G35,G35,ROUNDDOWN(G36*2/3,-3))</f>
        <v>0</v>
      </c>
    </row>
    <row r="24" spans="1:11" ht="19.5" customHeight="1" x14ac:dyDescent="0.2">
      <c r="A24" s="371">
        <v>20</v>
      </c>
      <c r="B24" s="262"/>
      <c r="C24" s="128"/>
      <c r="D24" s="129"/>
      <c r="E24" s="320"/>
      <c r="F24" s="127"/>
      <c r="G24" s="373" t="str">
        <f t="shared" si="0"/>
        <v/>
      </c>
    </row>
    <row r="25" spans="1:11" ht="19.5" customHeight="1" x14ac:dyDescent="0.2">
      <c r="A25" s="371">
        <v>21</v>
      </c>
      <c r="B25" s="262"/>
      <c r="C25" s="128"/>
      <c r="D25" s="129"/>
      <c r="E25" s="320"/>
      <c r="F25" s="127"/>
      <c r="G25" s="373" t="str">
        <f t="shared" si="0"/>
        <v/>
      </c>
    </row>
    <row r="26" spans="1:11" ht="19.5" customHeight="1" x14ac:dyDescent="0.2">
      <c r="A26" s="371">
        <v>22</v>
      </c>
      <c r="B26" s="262"/>
      <c r="C26" s="128"/>
      <c r="D26" s="129"/>
      <c r="E26" s="320"/>
      <c r="F26" s="127"/>
      <c r="G26" s="373" t="str">
        <f t="shared" si="0"/>
        <v/>
      </c>
    </row>
    <row r="27" spans="1:11" ht="19.5" customHeight="1" x14ac:dyDescent="0.2">
      <c r="A27" s="371">
        <v>23</v>
      </c>
      <c r="B27" s="262"/>
      <c r="C27" s="128"/>
      <c r="D27" s="129"/>
      <c r="E27" s="320"/>
      <c r="F27" s="127"/>
      <c r="G27" s="373" t="str">
        <f t="shared" si="0"/>
        <v/>
      </c>
    </row>
    <row r="28" spans="1:11" ht="19.5" customHeight="1" x14ac:dyDescent="0.2">
      <c r="A28" s="371">
        <v>24</v>
      </c>
      <c r="B28" s="262"/>
      <c r="C28" s="128"/>
      <c r="D28" s="129"/>
      <c r="E28" s="320"/>
      <c r="F28" s="127"/>
      <c r="G28" s="373" t="str">
        <f t="shared" si="0"/>
        <v/>
      </c>
    </row>
    <row r="29" spans="1:11" ht="19.5" customHeight="1" x14ac:dyDescent="0.2">
      <c r="A29" s="371">
        <v>25</v>
      </c>
      <c r="B29" s="262"/>
      <c r="C29" s="128"/>
      <c r="D29" s="129"/>
      <c r="E29" s="320"/>
      <c r="F29" s="127"/>
      <c r="G29" s="373" t="str">
        <f t="shared" si="0"/>
        <v/>
      </c>
    </row>
    <row r="30" spans="1:11" ht="19.5" customHeight="1" x14ac:dyDescent="0.2">
      <c r="A30" s="371">
        <v>26</v>
      </c>
      <c r="B30" s="262"/>
      <c r="C30" s="128"/>
      <c r="D30" s="129"/>
      <c r="E30" s="320"/>
      <c r="F30" s="127"/>
      <c r="G30" s="373" t="str">
        <f t="shared" si="0"/>
        <v/>
      </c>
    </row>
    <row r="31" spans="1:11" ht="19.5" customHeight="1" x14ac:dyDescent="0.2">
      <c r="A31" s="371">
        <v>27</v>
      </c>
      <c r="B31" s="262"/>
      <c r="C31" s="128"/>
      <c r="D31" s="129"/>
      <c r="E31" s="320"/>
      <c r="F31" s="127"/>
      <c r="G31" s="373" t="str">
        <f t="shared" si="0"/>
        <v/>
      </c>
    </row>
    <row r="32" spans="1:11" ht="19.5" customHeight="1" x14ac:dyDescent="0.2">
      <c r="A32" s="371">
        <v>28</v>
      </c>
      <c r="B32" s="262"/>
      <c r="C32" s="128"/>
      <c r="D32" s="129"/>
      <c r="E32" s="320"/>
      <c r="F32" s="127"/>
      <c r="G32" s="373" t="str">
        <f>IF(D32="","",D32*E32)</f>
        <v/>
      </c>
    </row>
    <row r="33" spans="1:8" ht="19.5" customHeight="1" x14ac:dyDescent="0.2">
      <c r="A33" s="371">
        <v>29</v>
      </c>
      <c r="B33" s="262"/>
      <c r="C33" s="128"/>
      <c r="D33" s="129"/>
      <c r="E33" s="320"/>
      <c r="F33" s="127"/>
      <c r="G33" s="373" t="str">
        <f>IF(D33="","",D33*E33)</f>
        <v/>
      </c>
    </row>
    <row r="34" spans="1:8" ht="19.5" customHeight="1" thickBot="1" x14ac:dyDescent="0.25">
      <c r="A34" s="371">
        <v>30</v>
      </c>
      <c r="B34" s="263"/>
      <c r="C34" s="197"/>
      <c r="D34" s="130"/>
      <c r="E34" s="321"/>
      <c r="F34" s="198"/>
      <c r="G34" s="374" t="str">
        <f t="shared" si="0"/>
        <v/>
      </c>
    </row>
    <row r="35" spans="1:8" ht="37.5" customHeight="1" x14ac:dyDescent="0.2">
      <c r="A35" s="137"/>
      <c r="B35" s="476" t="s">
        <v>470</v>
      </c>
      <c r="C35" s="477"/>
      <c r="D35" s="266" t="s">
        <v>573</v>
      </c>
      <c r="E35" s="267"/>
      <c r="F35" s="361" t="s">
        <v>281</v>
      </c>
      <c r="G35" s="365">
        <f>(43000000*E35)</f>
        <v>0</v>
      </c>
    </row>
    <row r="36" spans="1:8" ht="24" customHeight="1" x14ac:dyDescent="0.2">
      <c r="A36" s="137"/>
      <c r="B36" s="449" t="s">
        <v>471</v>
      </c>
      <c r="C36" s="450"/>
      <c r="D36" s="451">
        <f>SUMIF($B$5:$B$34,"&lt;&gt;"&amp;"▼助成対象外",$G$5:$G$34)</f>
        <v>0</v>
      </c>
      <c r="E36" s="452"/>
      <c r="F36" s="453"/>
      <c r="G36" s="356">
        <f>IF(ISERROR(D36),0,IF(D36&lt;0,0,D36))</f>
        <v>0</v>
      </c>
    </row>
    <row r="37" spans="1:8" ht="24" customHeight="1" x14ac:dyDescent="0.2">
      <c r="A37" s="137"/>
      <c r="B37" s="449" t="s">
        <v>472</v>
      </c>
      <c r="C37" s="450"/>
      <c r="D37" s="451">
        <f>SUMIF($B$5:$B$34,"▼助成対象外",$G$5:$G$34)</f>
        <v>0</v>
      </c>
      <c r="E37" s="452"/>
      <c r="F37" s="453"/>
      <c r="G37" s="356">
        <f>IF(ISERROR(D37),0,IF(D37&lt;0,0,D37))</f>
        <v>0</v>
      </c>
    </row>
    <row r="38" spans="1:8" ht="24" customHeight="1" thickBot="1" x14ac:dyDescent="0.25">
      <c r="A38" s="137"/>
      <c r="B38" s="455" t="s">
        <v>463</v>
      </c>
      <c r="C38" s="456"/>
      <c r="D38" s="357" t="s">
        <v>443</v>
      </c>
      <c r="E38" s="457" t="s">
        <v>571</v>
      </c>
      <c r="F38" s="458"/>
      <c r="G38" s="264"/>
      <c r="H38" s="375" t="s">
        <v>572</v>
      </c>
    </row>
    <row r="39" spans="1:8" ht="37.5" customHeight="1" thickTop="1" thickBot="1" x14ac:dyDescent="0.25">
      <c r="A39" s="137"/>
      <c r="B39" s="459" t="s">
        <v>491</v>
      </c>
      <c r="C39" s="460"/>
      <c r="D39" s="461" t="str">
        <f>IF(E38=J22,K22,IF(E38=J23,K23,""))</f>
        <v/>
      </c>
      <c r="E39" s="462"/>
      <c r="F39" s="463"/>
      <c r="G39" s="358" t="str">
        <f>IF(ISERROR(D39),0,IF(D39&lt;0,0,D39))</f>
        <v/>
      </c>
    </row>
    <row r="40" spans="1:8" ht="22.5" customHeight="1" x14ac:dyDescent="0.2">
      <c r="A40" s="137"/>
      <c r="B40" s="478" t="s">
        <v>457</v>
      </c>
      <c r="C40" s="478"/>
      <c r="D40" s="478"/>
      <c r="E40" s="478"/>
      <c r="F40" s="478"/>
      <c r="G40" s="478"/>
      <c r="H40" s="376"/>
    </row>
  </sheetData>
  <sheetProtection algorithmName="SHA-512" hashValue="0ZTP8iz1288oelYp48HG06w3QMFCcGLPHzHmWlWMCPNkpCT/RJLi3KXK13o0Ozu3a8KtmbbDeZtFgUdcjVtE6g==" saltValue="gUuC53C2IwM5qo6sCRxOaw==" spinCount="100000" sheet="1" formatCells="0" formatColumns="0" formatRows="0"/>
  <mergeCells count="11">
    <mergeCell ref="B38:C38"/>
    <mergeCell ref="E38:F38"/>
    <mergeCell ref="B39:C39"/>
    <mergeCell ref="D39:F39"/>
    <mergeCell ref="B40:G40"/>
    <mergeCell ref="B3:G3"/>
    <mergeCell ref="B35:C35"/>
    <mergeCell ref="B36:C36"/>
    <mergeCell ref="D36:F36"/>
    <mergeCell ref="B37:C37"/>
    <mergeCell ref="D37:F37"/>
  </mergeCells>
  <phoneticPr fontId="31"/>
  <conditionalFormatting sqref="G38">
    <cfRule type="expression" dxfId="5" priority="1">
      <formula>OR(AND($E$38="申請無し",$G$38&lt;&gt;0),AND($E$38="申請有り",$G$38&lt;=0))</formula>
    </cfRule>
  </conditionalFormatting>
  <dataValidations count="1">
    <dataValidation imeMode="off" allowBlank="1" showInputMessage="1" showErrorMessage="1" sqref="G38 D5:E34 G5:G34" xr:uid="{C4984CF0-0E6A-45B9-A36F-0327BB1D796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D18E08-E494-4C23-9F62-E62CD5D8FA98}">
          <x14:formula1>
            <xm:f>選択肢!$F$3:$F$7</xm:f>
          </x14:formula1>
          <xm:sqref>B5:B34</xm:sqref>
        </x14:dataValidation>
        <x14:dataValidation type="list" allowBlank="1" showInputMessage="1" showErrorMessage="1" xr:uid="{DB47915D-D0C3-45BD-9928-1AA8CC5A95FA}">
          <x14:formula1>
            <xm:f>選択肢!$G$3:$G$16</xm:f>
          </x14:formula1>
          <xm:sqref>F5:F34</xm:sqref>
        </x14:dataValidation>
        <x14:dataValidation type="list" allowBlank="1" showInputMessage="1" showErrorMessage="1" xr:uid="{4B0D50E0-E8CF-4510-8E8B-D1BAEB0BF764}">
          <x14:formula1>
            <xm:f>選択肢!$I$2:$I$4</xm:f>
          </x14:formula1>
          <xm:sqref>E38:F38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D86DB-C7FB-41DA-BEBC-3A4A40A013B3}">
  <dimension ref="A1:K40"/>
  <sheetViews>
    <sheetView showGridLines="0" view="pageBreakPreview" zoomScale="70" zoomScaleNormal="85"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7.6640625" style="136" customWidth="1"/>
    <col min="11" max="11" width="15.6640625" style="134" customWidth="1"/>
    <col min="12" max="125" width="2.6640625" style="134" customWidth="1"/>
    <col min="126" max="16384" width="9" style="134"/>
  </cols>
  <sheetData>
    <row r="1" spans="1:9" ht="10.5" customHeight="1" x14ac:dyDescent="0.2"/>
    <row r="2" spans="1:9" ht="19.5" customHeight="1" x14ac:dyDescent="0.2">
      <c r="A2" s="137"/>
      <c r="B2" s="138" t="s">
        <v>598</v>
      </c>
      <c r="C2" s="137"/>
      <c r="D2" s="139"/>
      <c r="E2" s="139"/>
      <c r="F2" s="139"/>
      <c r="G2" s="137"/>
      <c r="I2" s="245" t="s">
        <v>603</v>
      </c>
    </row>
    <row r="3" spans="1:9" ht="30" customHeight="1" thickBot="1" x14ac:dyDescent="0.25">
      <c r="A3" s="137"/>
      <c r="B3" s="474" t="s">
        <v>532</v>
      </c>
      <c r="C3" s="475"/>
      <c r="D3" s="475"/>
      <c r="E3" s="475"/>
      <c r="F3" s="475"/>
      <c r="G3" s="475"/>
      <c r="I3" s="200" t="s">
        <v>450</v>
      </c>
    </row>
    <row r="4" spans="1:9" ht="19.5" customHeight="1" thickBot="1" x14ac:dyDescent="0.25">
      <c r="A4" s="137"/>
      <c r="B4" s="367" t="s">
        <v>442</v>
      </c>
      <c r="C4" s="368" t="s">
        <v>313</v>
      </c>
      <c r="D4" s="368" t="s">
        <v>101</v>
      </c>
      <c r="E4" s="368" t="s">
        <v>6</v>
      </c>
      <c r="F4" s="369" t="s">
        <v>236</v>
      </c>
      <c r="G4" s="370" t="s">
        <v>102</v>
      </c>
    </row>
    <row r="5" spans="1:9" ht="19.5" customHeight="1" thickTop="1" x14ac:dyDescent="0.2">
      <c r="A5" s="371">
        <v>1</v>
      </c>
      <c r="B5" s="261"/>
      <c r="C5" s="125"/>
      <c r="D5" s="126"/>
      <c r="E5" s="319"/>
      <c r="F5" s="127"/>
      <c r="G5" s="372" t="str">
        <f>IF(D5="","",D5*E5)</f>
        <v/>
      </c>
    </row>
    <row r="6" spans="1:9" ht="19.5" customHeight="1" x14ac:dyDescent="0.2">
      <c r="A6" s="371">
        <v>2</v>
      </c>
      <c r="B6" s="262"/>
      <c r="C6" s="128"/>
      <c r="D6" s="129"/>
      <c r="E6" s="319"/>
      <c r="F6" s="127"/>
      <c r="G6" s="373" t="str">
        <f t="shared" ref="G6:G34" si="0">IF(D6="","",D6*E6)</f>
        <v/>
      </c>
    </row>
    <row r="7" spans="1:9" ht="19.5" customHeight="1" x14ac:dyDescent="0.2">
      <c r="A7" s="371">
        <v>3</v>
      </c>
      <c r="B7" s="262"/>
      <c r="C7" s="128"/>
      <c r="D7" s="129"/>
      <c r="E7" s="319"/>
      <c r="F7" s="127"/>
      <c r="G7" s="373" t="str">
        <f t="shared" si="0"/>
        <v/>
      </c>
    </row>
    <row r="8" spans="1:9" ht="19.5" customHeight="1" x14ac:dyDescent="0.2">
      <c r="A8" s="371">
        <v>4</v>
      </c>
      <c r="B8" s="262"/>
      <c r="C8" s="128"/>
      <c r="D8" s="129"/>
      <c r="E8" s="319"/>
      <c r="F8" s="127"/>
      <c r="G8" s="373" t="str">
        <f t="shared" si="0"/>
        <v/>
      </c>
    </row>
    <row r="9" spans="1:9" ht="19.5" customHeight="1" x14ac:dyDescent="0.2">
      <c r="A9" s="371">
        <v>5</v>
      </c>
      <c r="B9" s="262"/>
      <c r="C9" s="128"/>
      <c r="D9" s="129"/>
      <c r="E9" s="319"/>
      <c r="F9" s="127"/>
      <c r="G9" s="373" t="str">
        <f t="shared" si="0"/>
        <v/>
      </c>
    </row>
    <row r="10" spans="1:9" ht="19.5" customHeight="1" x14ac:dyDescent="0.2">
      <c r="A10" s="371">
        <v>6</v>
      </c>
      <c r="B10" s="262"/>
      <c r="C10" s="128"/>
      <c r="D10" s="129"/>
      <c r="E10" s="319"/>
      <c r="F10" s="127"/>
      <c r="G10" s="373" t="str">
        <f t="shared" si="0"/>
        <v/>
      </c>
    </row>
    <row r="11" spans="1:9" ht="19.5" customHeight="1" x14ac:dyDescent="0.2">
      <c r="A11" s="371">
        <v>7</v>
      </c>
      <c r="B11" s="262"/>
      <c r="C11" s="128"/>
      <c r="D11" s="129"/>
      <c r="E11" s="320"/>
      <c r="F11" s="127"/>
      <c r="G11" s="373" t="str">
        <f t="shared" si="0"/>
        <v/>
      </c>
    </row>
    <row r="12" spans="1:9" ht="19.5" customHeight="1" x14ac:dyDescent="0.2">
      <c r="A12" s="371">
        <v>8</v>
      </c>
      <c r="B12" s="262"/>
      <c r="C12" s="128"/>
      <c r="D12" s="129"/>
      <c r="E12" s="320"/>
      <c r="F12" s="127"/>
      <c r="G12" s="373" t="str">
        <f t="shared" si="0"/>
        <v/>
      </c>
    </row>
    <row r="13" spans="1:9" ht="19.5" customHeight="1" x14ac:dyDescent="0.2">
      <c r="A13" s="371">
        <v>9</v>
      </c>
      <c r="B13" s="262"/>
      <c r="C13" s="128"/>
      <c r="D13" s="129"/>
      <c r="E13" s="320"/>
      <c r="F13" s="127"/>
      <c r="G13" s="373" t="str">
        <f t="shared" si="0"/>
        <v/>
      </c>
    </row>
    <row r="14" spans="1:9" ht="19.5" customHeight="1" x14ac:dyDescent="0.2">
      <c r="A14" s="371">
        <v>10</v>
      </c>
      <c r="B14" s="262"/>
      <c r="C14" s="128"/>
      <c r="D14" s="129"/>
      <c r="E14" s="320"/>
      <c r="F14" s="127"/>
      <c r="G14" s="373" t="str">
        <f t="shared" si="0"/>
        <v/>
      </c>
    </row>
    <row r="15" spans="1:9" ht="19.5" customHeight="1" x14ac:dyDescent="0.2">
      <c r="A15" s="371">
        <v>11</v>
      </c>
      <c r="B15" s="262"/>
      <c r="C15" s="128"/>
      <c r="D15" s="129"/>
      <c r="E15" s="320"/>
      <c r="F15" s="127"/>
      <c r="G15" s="373" t="str">
        <f t="shared" si="0"/>
        <v/>
      </c>
    </row>
    <row r="16" spans="1:9" ht="19.5" customHeight="1" x14ac:dyDescent="0.2">
      <c r="A16" s="371">
        <v>12</v>
      </c>
      <c r="B16" s="262"/>
      <c r="C16" s="128"/>
      <c r="D16" s="129"/>
      <c r="E16" s="320"/>
      <c r="F16" s="127"/>
      <c r="G16" s="373" t="str">
        <f t="shared" si="0"/>
        <v/>
      </c>
    </row>
    <row r="17" spans="1:11" ht="19.5" customHeight="1" x14ac:dyDescent="0.2">
      <c r="A17" s="371">
        <v>13</v>
      </c>
      <c r="B17" s="262"/>
      <c r="C17" s="128"/>
      <c r="D17" s="129"/>
      <c r="E17" s="320"/>
      <c r="F17" s="127"/>
      <c r="G17" s="373" t="str">
        <f t="shared" si="0"/>
        <v/>
      </c>
    </row>
    <row r="18" spans="1:11" ht="19.5" customHeight="1" x14ac:dyDescent="0.2">
      <c r="A18" s="371">
        <v>14</v>
      </c>
      <c r="B18" s="262"/>
      <c r="C18" s="128"/>
      <c r="D18" s="129"/>
      <c r="E18" s="320"/>
      <c r="F18" s="127"/>
      <c r="G18" s="373" t="str">
        <f t="shared" si="0"/>
        <v/>
      </c>
    </row>
    <row r="19" spans="1:11" ht="19.5" customHeight="1" x14ac:dyDescent="0.2">
      <c r="A19" s="371">
        <v>15</v>
      </c>
      <c r="B19" s="262"/>
      <c r="C19" s="128"/>
      <c r="D19" s="129"/>
      <c r="E19" s="320"/>
      <c r="F19" s="127"/>
      <c r="G19" s="373" t="str">
        <f t="shared" si="0"/>
        <v/>
      </c>
    </row>
    <row r="20" spans="1:11" ht="19.5" customHeight="1" x14ac:dyDescent="0.2">
      <c r="A20" s="371">
        <v>16</v>
      </c>
      <c r="B20" s="262"/>
      <c r="C20" s="128"/>
      <c r="D20" s="129"/>
      <c r="E20" s="320"/>
      <c r="F20" s="127"/>
      <c r="G20" s="373" t="str">
        <f t="shared" si="0"/>
        <v/>
      </c>
    </row>
    <row r="21" spans="1:11" ht="19.5" customHeight="1" x14ac:dyDescent="0.2">
      <c r="A21" s="371">
        <v>17</v>
      </c>
      <c r="B21" s="262"/>
      <c r="C21" s="128"/>
      <c r="D21" s="129"/>
      <c r="E21" s="320"/>
      <c r="F21" s="127"/>
      <c r="G21" s="373" t="str">
        <f t="shared" si="0"/>
        <v/>
      </c>
      <c r="J21" s="137" t="s">
        <v>567</v>
      </c>
      <c r="K21" s="138"/>
    </row>
    <row r="22" spans="1:11" ht="19.5" customHeight="1" x14ac:dyDescent="0.2">
      <c r="A22" s="371">
        <v>18</v>
      </c>
      <c r="B22" s="262"/>
      <c r="C22" s="128"/>
      <c r="D22" s="129"/>
      <c r="E22" s="320"/>
      <c r="F22" s="127"/>
      <c r="G22" s="373" t="str">
        <f t="shared" si="0"/>
        <v/>
      </c>
      <c r="J22" s="352" t="s">
        <v>568</v>
      </c>
      <c r="K22" s="353">
        <f>IF(ROUNDDOWN(G36*2/3-G38,-3)&gt;G35,G35,ROUNDDOWN(G36*2/3-G38,-3))</f>
        <v>0</v>
      </c>
    </row>
    <row r="23" spans="1:11" ht="19.5" customHeight="1" x14ac:dyDescent="0.2">
      <c r="A23" s="371">
        <v>19</v>
      </c>
      <c r="B23" s="262"/>
      <c r="C23" s="128"/>
      <c r="D23" s="129"/>
      <c r="E23" s="320"/>
      <c r="F23" s="127"/>
      <c r="G23" s="373" t="str">
        <f t="shared" si="0"/>
        <v/>
      </c>
      <c r="J23" s="352" t="s">
        <v>569</v>
      </c>
      <c r="K23" s="353">
        <f>IF(ROUNDDOWN(G36*2/3,-3)&gt;G35,G35,ROUNDDOWN(G36*2/3,-3))</f>
        <v>0</v>
      </c>
    </row>
    <row r="24" spans="1:11" ht="19.5" customHeight="1" x14ac:dyDescent="0.2">
      <c r="A24" s="371">
        <v>20</v>
      </c>
      <c r="B24" s="262"/>
      <c r="C24" s="128"/>
      <c r="D24" s="129"/>
      <c r="E24" s="320"/>
      <c r="F24" s="127"/>
      <c r="G24" s="373" t="str">
        <f t="shared" si="0"/>
        <v/>
      </c>
    </row>
    <row r="25" spans="1:11" ht="19.5" customHeight="1" x14ac:dyDescent="0.2">
      <c r="A25" s="371">
        <v>21</v>
      </c>
      <c r="B25" s="262"/>
      <c r="C25" s="128"/>
      <c r="D25" s="129"/>
      <c r="E25" s="320"/>
      <c r="F25" s="127"/>
      <c r="G25" s="373" t="str">
        <f t="shared" si="0"/>
        <v/>
      </c>
    </row>
    <row r="26" spans="1:11" ht="19.5" customHeight="1" x14ac:dyDescent="0.2">
      <c r="A26" s="371">
        <v>22</v>
      </c>
      <c r="B26" s="262"/>
      <c r="C26" s="128"/>
      <c r="D26" s="129"/>
      <c r="E26" s="320"/>
      <c r="F26" s="127"/>
      <c r="G26" s="373" t="str">
        <f t="shared" si="0"/>
        <v/>
      </c>
    </row>
    <row r="27" spans="1:11" ht="19.5" customHeight="1" x14ac:dyDescent="0.2">
      <c r="A27" s="371">
        <v>23</v>
      </c>
      <c r="B27" s="262"/>
      <c r="C27" s="128"/>
      <c r="D27" s="129"/>
      <c r="E27" s="320"/>
      <c r="F27" s="127"/>
      <c r="G27" s="373" t="str">
        <f t="shared" si="0"/>
        <v/>
      </c>
    </row>
    <row r="28" spans="1:11" ht="19.5" customHeight="1" x14ac:dyDescent="0.2">
      <c r="A28" s="371">
        <v>24</v>
      </c>
      <c r="B28" s="262"/>
      <c r="C28" s="128"/>
      <c r="D28" s="129"/>
      <c r="E28" s="320"/>
      <c r="F28" s="127"/>
      <c r="G28" s="373" t="str">
        <f t="shared" si="0"/>
        <v/>
      </c>
    </row>
    <row r="29" spans="1:11" ht="19.5" customHeight="1" x14ac:dyDescent="0.2">
      <c r="A29" s="371">
        <v>25</v>
      </c>
      <c r="B29" s="262"/>
      <c r="C29" s="128"/>
      <c r="D29" s="129"/>
      <c r="E29" s="320"/>
      <c r="F29" s="127"/>
      <c r="G29" s="373" t="str">
        <f t="shared" si="0"/>
        <v/>
      </c>
    </row>
    <row r="30" spans="1:11" ht="19.5" customHeight="1" x14ac:dyDescent="0.2">
      <c r="A30" s="371">
        <v>26</v>
      </c>
      <c r="B30" s="262"/>
      <c r="C30" s="128"/>
      <c r="D30" s="129"/>
      <c r="E30" s="320"/>
      <c r="F30" s="127"/>
      <c r="G30" s="373" t="str">
        <f t="shared" si="0"/>
        <v/>
      </c>
    </row>
    <row r="31" spans="1:11" ht="19.5" customHeight="1" x14ac:dyDescent="0.2">
      <c r="A31" s="371">
        <v>27</v>
      </c>
      <c r="B31" s="262"/>
      <c r="C31" s="128"/>
      <c r="D31" s="129"/>
      <c r="E31" s="320"/>
      <c r="F31" s="127"/>
      <c r="G31" s="373" t="str">
        <f t="shared" si="0"/>
        <v/>
      </c>
    </row>
    <row r="32" spans="1:11" ht="19.5" customHeight="1" x14ac:dyDescent="0.2">
      <c r="A32" s="371">
        <v>28</v>
      </c>
      <c r="B32" s="262"/>
      <c r="C32" s="128"/>
      <c r="D32" s="129"/>
      <c r="E32" s="320"/>
      <c r="F32" s="127"/>
      <c r="G32" s="373" t="str">
        <f>IF(D32="","",D32*E32)</f>
        <v/>
      </c>
    </row>
    <row r="33" spans="1:8" ht="19.5" customHeight="1" x14ac:dyDescent="0.2">
      <c r="A33" s="371">
        <v>29</v>
      </c>
      <c r="B33" s="262"/>
      <c r="C33" s="128"/>
      <c r="D33" s="129"/>
      <c r="E33" s="320"/>
      <c r="F33" s="127"/>
      <c r="G33" s="373" t="str">
        <f>IF(D33="","",D33*E33)</f>
        <v/>
      </c>
    </row>
    <row r="34" spans="1:8" ht="19.5" customHeight="1" thickBot="1" x14ac:dyDescent="0.25">
      <c r="A34" s="371">
        <v>30</v>
      </c>
      <c r="B34" s="263"/>
      <c r="C34" s="197"/>
      <c r="D34" s="130"/>
      <c r="E34" s="321"/>
      <c r="F34" s="198"/>
      <c r="G34" s="374" t="str">
        <f t="shared" si="0"/>
        <v/>
      </c>
    </row>
    <row r="35" spans="1:8" ht="37.5" customHeight="1" x14ac:dyDescent="0.2">
      <c r="A35" s="137"/>
      <c r="B35" s="476" t="s">
        <v>467</v>
      </c>
      <c r="C35" s="477"/>
      <c r="D35" s="377" t="s">
        <v>512</v>
      </c>
      <c r="E35" s="267"/>
      <c r="F35" s="361" t="s">
        <v>281</v>
      </c>
      <c r="G35" s="365">
        <f>(56000000*$E$35)</f>
        <v>0</v>
      </c>
    </row>
    <row r="36" spans="1:8" ht="24" customHeight="1" x14ac:dyDescent="0.2">
      <c r="A36" s="137"/>
      <c r="B36" s="449" t="s">
        <v>468</v>
      </c>
      <c r="C36" s="450"/>
      <c r="D36" s="451">
        <f>SUMIF($B$5:$B$34,"&lt;&gt;"&amp;"▼助成対象外",$G$5:$G$34)</f>
        <v>0</v>
      </c>
      <c r="E36" s="452"/>
      <c r="F36" s="453"/>
      <c r="G36" s="356">
        <f>IF(D36&lt;0,0,D36)</f>
        <v>0</v>
      </c>
    </row>
    <row r="37" spans="1:8" ht="24" customHeight="1" x14ac:dyDescent="0.2">
      <c r="A37" s="137"/>
      <c r="B37" s="449" t="s">
        <v>469</v>
      </c>
      <c r="C37" s="450"/>
      <c r="D37" s="451">
        <f>SUMIF($B$5:$B$34,"▼助成対象外",$G$5:$G$34)</f>
        <v>0</v>
      </c>
      <c r="E37" s="452"/>
      <c r="F37" s="453"/>
      <c r="G37" s="356">
        <f>IF(ISERROR(D37),0,IF(D37&lt;0,0,D37))</f>
        <v>0</v>
      </c>
    </row>
    <row r="38" spans="1:8" ht="24" customHeight="1" thickBot="1" x14ac:dyDescent="0.25">
      <c r="A38" s="137"/>
      <c r="B38" s="455" t="s">
        <v>463</v>
      </c>
      <c r="C38" s="456"/>
      <c r="D38" s="357" t="s">
        <v>443</v>
      </c>
      <c r="E38" s="457" t="s">
        <v>571</v>
      </c>
      <c r="F38" s="458"/>
      <c r="G38" s="264"/>
      <c r="H38" s="375" t="s">
        <v>572</v>
      </c>
    </row>
    <row r="39" spans="1:8" ht="37.5" customHeight="1" thickTop="1" thickBot="1" x14ac:dyDescent="0.25">
      <c r="A39" s="137"/>
      <c r="B39" s="459" t="s">
        <v>492</v>
      </c>
      <c r="C39" s="460"/>
      <c r="D39" s="461" t="str">
        <f>IF(E38=J22,K22,IF(E38=J23,K23,""))</f>
        <v/>
      </c>
      <c r="E39" s="462"/>
      <c r="F39" s="463"/>
      <c r="G39" s="358" t="str">
        <f>IF(ISERROR(D39),0,IF(D39&lt;0,0,D39))</f>
        <v/>
      </c>
    </row>
    <row r="40" spans="1:8" ht="22.5" customHeight="1" x14ac:dyDescent="0.2">
      <c r="A40" s="137"/>
      <c r="B40" s="478" t="s">
        <v>457</v>
      </c>
      <c r="C40" s="478"/>
      <c r="D40" s="478"/>
      <c r="E40" s="478"/>
      <c r="F40" s="478"/>
      <c r="G40" s="478"/>
      <c r="H40" s="376"/>
    </row>
  </sheetData>
  <sheetProtection algorithmName="SHA-512" hashValue="IQTq92+GVECKa1FNqhSVp4+FfrwtXf6903V5Cfiml/Wb3yvmXynSYyvH1Me+QP2RbRCF0UcnKS4R6wfdLoY8NQ==" saltValue="Mqu6ZEFDrrHiCQgl04Az3w==" spinCount="100000" sheet="1" formatCells="0" formatColumns="0" formatRows="0"/>
  <mergeCells count="11">
    <mergeCell ref="B38:C38"/>
    <mergeCell ref="E38:F38"/>
    <mergeCell ref="B39:C39"/>
    <mergeCell ref="D39:F39"/>
    <mergeCell ref="B40:G40"/>
    <mergeCell ref="B3:G3"/>
    <mergeCell ref="B35:C35"/>
    <mergeCell ref="B36:C36"/>
    <mergeCell ref="D36:F36"/>
    <mergeCell ref="B37:C37"/>
    <mergeCell ref="D37:F37"/>
  </mergeCells>
  <phoneticPr fontId="31"/>
  <conditionalFormatting sqref="G38">
    <cfRule type="expression" dxfId="4" priority="1">
      <formula>OR(AND($E$38="申請無し",$G$38&lt;&gt;0),AND($E$38="申請有り",$G$38&lt;=0))</formula>
    </cfRule>
  </conditionalFormatting>
  <dataValidations count="1">
    <dataValidation imeMode="off" allowBlank="1" showInputMessage="1" showErrorMessage="1" sqref="G38 G5:G34 D5:E34" xr:uid="{75AC669E-BAD6-4713-B1C3-8D86CAE8626E}"/>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922E57-9C7F-4981-AF3D-3F3FB05085EE}">
          <x14:formula1>
            <xm:f>選択肢!$F$3:$F$7</xm:f>
          </x14:formula1>
          <xm:sqref>B5:B34</xm:sqref>
        </x14:dataValidation>
        <x14:dataValidation type="list" allowBlank="1" showInputMessage="1" showErrorMessage="1" xr:uid="{64EB6ED7-7D26-4FC5-BC5B-A2715D5E55B7}">
          <x14:formula1>
            <xm:f>選択肢!$G$3:$G$16</xm:f>
          </x14:formula1>
          <xm:sqref>F5:F34</xm:sqref>
        </x14:dataValidation>
        <x14:dataValidation type="list" allowBlank="1" showInputMessage="1" showErrorMessage="1" xr:uid="{6E5DE027-C45C-48A3-895C-A89D6DDC1056}">
          <x14:formula1>
            <xm:f>選択肢!$I$2:$I$4</xm:f>
          </x14:formula1>
          <xm:sqref>E38:F38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6607-9EAA-4D66-B7EF-C6DFEBCCD250}">
  <dimension ref="A1:BS43"/>
  <sheetViews>
    <sheetView showGridLines="0" view="pageBreakPreview" zoomScale="70" zoomScaleNormal="85"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5.6640625" style="136" customWidth="1"/>
    <col min="11" max="11" width="15.6640625" style="134" customWidth="1"/>
    <col min="12" max="26" width="2.6640625" style="134" customWidth="1"/>
    <col min="27" max="27" width="19" style="134" customWidth="1"/>
    <col min="28" max="125" width="2.6640625" style="134" customWidth="1"/>
    <col min="126" max="16384" width="9" style="134"/>
  </cols>
  <sheetData>
    <row r="1" spans="1:71" ht="10.5" customHeight="1" x14ac:dyDescent="0.2"/>
    <row r="2" spans="1:71" ht="19.5" customHeight="1" x14ac:dyDescent="0.2">
      <c r="A2" s="137"/>
      <c r="B2" s="138" t="s">
        <v>599</v>
      </c>
      <c r="C2" s="137"/>
      <c r="D2" s="139"/>
      <c r="E2" s="139"/>
      <c r="F2" s="139"/>
      <c r="G2" s="137"/>
      <c r="I2" s="136" t="str">
        <f>'１号'!W2</f>
        <v>Ver.5</v>
      </c>
    </row>
    <row r="3" spans="1:71" ht="30" customHeight="1" thickBot="1" x14ac:dyDescent="0.25">
      <c r="A3" s="137"/>
      <c r="B3" s="474" t="s">
        <v>533</v>
      </c>
      <c r="C3" s="475"/>
      <c r="D3" s="475"/>
      <c r="E3" s="475"/>
      <c r="F3" s="475"/>
      <c r="G3" s="475"/>
      <c r="I3" s="200" t="s">
        <v>450</v>
      </c>
    </row>
    <row r="4" spans="1:71" ht="19.5" customHeight="1" thickBot="1" x14ac:dyDescent="0.25">
      <c r="A4" s="137"/>
      <c r="B4" s="367" t="s">
        <v>442</v>
      </c>
      <c r="C4" s="368" t="s">
        <v>313</v>
      </c>
      <c r="D4" s="368" t="s">
        <v>101</v>
      </c>
      <c r="E4" s="368" t="s">
        <v>6</v>
      </c>
      <c r="F4" s="369" t="s">
        <v>236</v>
      </c>
      <c r="G4" s="370" t="s">
        <v>102</v>
      </c>
    </row>
    <row r="5" spans="1:71" ht="19.5" customHeight="1" thickTop="1" x14ac:dyDescent="0.2">
      <c r="A5" s="371">
        <v>1</v>
      </c>
      <c r="B5" s="261"/>
      <c r="C5" s="125"/>
      <c r="D5" s="126"/>
      <c r="E5" s="319"/>
      <c r="F5" s="127"/>
      <c r="G5" s="372" t="str">
        <f>IF(D5="","",D5*E5)</f>
        <v/>
      </c>
    </row>
    <row r="6" spans="1:71" ht="19.5" customHeight="1" x14ac:dyDescent="0.2">
      <c r="A6" s="371">
        <v>2</v>
      </c>
      <c r="B6" s="262"/>
      <c r="C6" s="128"/>
      <c r="D6" s="129"/>
      <c r="E6" s="320"/>
      <c r="F6" s="127"/>
      <c r="G6" s="373" t="str">
        <f t="shared" ref="G6:G34" si="0">IF(D6="","",D6*E6)</f>
        <v/>
      </c>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row>
    <row r="7" spans="1:71" ht="19.5" customHeight="1" x14ac:dyDescent="0.2">
      <c r="A7" s="371">
        <v>3</v>
      </c>
      <c r="B7" s="262"/>
      <c r="C7" s="128"/>
      <c r="D7" s="129"/>
      <c r="E7" s="320"/>
      <c r="F7" s="127"/>
      <c r="G7" s="373" t="str">
        <f t="shared" si="0"/>
        <v/>
      </c>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row>
    <row r="8" spans="1:71" ht="19.5" customHeight="1" x14ac:dyDescent="0.2">
      <c r="A8" s="371">
        <v>4</v>
      </c>
      <c r="B8" s="262"/>
      <c r="C8" s="128"/>
      <c r="D8" s="129"/>
      <c r="E8" s="320"/>
      <c r="F8" s="127"/>
      <c r="G8" s="373" t="str">
        <f t="shared" si="0"/>
        <v/>
      </c>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row>
    <row r="9" spans="1:71" ht="19.5" customHeight="1" x14ac:dyDescent="0.2">
      <c r="A9" s="371">
        <v>5</v>
      </c>
      <c r="B9" s="262"/>
      <c r="C9" s="128"/>
      <c r="D9" s="129"/>
      <c r="E9" s="320"/>
      <c r="F9" s="127"/>
      <c r="G9" s="373" t="str">
        <f t="shared" si="0"/>
        <v/>
      </c>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row>
    <row r="10" spans="1:71" ht="19.5" customHeight="1" x14ac:dyDescent="0.2">
      <c r="A10" s="371">
        <v>6</v>
      </c>
      <c r="B10" s="262"/>
      <c r="C10" s="128"/>
      <c r="D10" s="129"/>
      <c r="E10" s="320"/>
      <c r="F10" s="127"/>
      <c r="G10" s="373" t="str">
        <f t="shared" si="0"/>
        <v/>
      </c>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row>
    <row r="11" spans="1:71" ht="19.5" customHeight="1" x14ac:dyDescent="0.2">
      <c r="A11" s="371">
        <v>7</v>
      </c>
      <c r="B11" s="262"/>
      <c r="C11" s="128"/>
      <c r="D11" s="129"/>
      <c r="E11" s="320"/>
      <c r="F11" s="127"/>
      <c r="G11" s="373" t="str">
        <f t="shared" si="0"/>
        <v/>
      </c>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row>
    <row r="12" spans="1:71" ht="19.5" customHeight="1" x14ac:dyDescent="0.2">
      <c r="A12" s="371">
        <v>8</v>
      </c>
      <c r="B12" s="262"/>
      <c r="C12" s="128"/>
      <c r="D12" s="129"/>
      <c r="E12" s="320"/>
      <c r="F12" s="127"/>
      <c r="G12" s="373" t="str">
        <f t="shared" si="0"/>
        <v/>
      </c>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row>
    <row r="13" spans="1:71" ht="19.5" customHeight="1" x14ac:dyDescent="0.2">
      <c r="A13" s="371">
        <v>9</v>
      </c>
      <c r="B13" s="262"/>
      <c r="C13" s="128"/>
      <c r="D13" s="129"/>
      <c r="E13" s="320"/>
      <c r="F13" s="127"/>
      <c r="G13" s="373" t="str">
        <f t="shared" si="0"/>
        <v/>
      </c>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row>
    <row r="14" spans="1:71" ht="19.5" customHeight="1" x14ac:dyDescent="0.2">
      <c r="A14" s="371">
        <v>10</v>
      </c>
      <c r="B14" s="262"/>
      <c r="C14" s="128"/>
      <c r="D14" s="129"/>
      <c r="E14" s="320"/>
      <c r="F14" s="127"/>
      <c r="G14" s="373" t="str">
        <f t="shared" si="0"/>
        <v/>
      </c>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row>
    <row r="15" spans="1:71" ht="19.5" customHeight="1" x14ac:dyDescent="0.2">
      <c r="A15" s="371">
        <v>11</v>
      </c>
      <c r="B15" s="262"/>
      <c r="C15" s="128"/>
      <c r="D15" s="129"/>
      <c r="E15" s="320"/>
      <c r="F15" s="127"/>
      <c r="G15" s="373" t="str">
        <f t="shared" si="0"/>
        <v/>
      </c>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row>
    <row r="16" spans="1:71" ht="19.5" customHeight="1" x14ac:dyDescent="0.2">
      <c r="A16" s="371">
        <v>12</v>
      </c>
      <c r="B16" s="262"/>
      <c r="C16" s="128"/>
      <c r="D16" s="129"/>
      <c r="E16" s="320"/>
      <c r="F16" s="127"/>
      <c r="G16" s="373" t="str">
        <f t="shared" si="0"/>
        <v/>
      </c>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row>
    <row r="17" spans="1:71" ht="19.5" customHeight="1" x14ac:dyDescent="0.2">
      <c r="A17" s="371">
        <v>13</v>
      </c>
      <c r="B17" s="262"/>
      <c r="C17" s="128"/>
      <c r="D17" s="129"/>
      <c r="E17" s="320"/>
      <c r="F17" s="127"/>
      <c r="G17" s="373" t="str">
        <f t="shared" si="0"/>
        <v/>
      </c>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row>
    <row r="18" spans="1:71" ht="19.5" customHeight="1" x14ac:dyDescent="0.2">
      <c r="A18" s="371">
        <v>14</v>
      </c>
      <c r="B18" s="262"/>
      <c r="C18" s="128"/>
      <c r="D18" s="129"/>
      <c r="E18" s="320"/>
      <c r="F18" s="127"/>
      <c r="G18" s="373" t="str">
        <f t="shared" si="0"/>
        <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row>
    <row r="19" spans="1:71" ht="19.5" customHeight="1" x14ac:dyDescent="0.2">
      <c r="A19" s="371">
        <v>15</v>
      </c>
      <c r="B19" s="262"/>
      <c r="C19" s="128"/>
      <c r="D19" s="129"/>
      <c r="E19" s="320"/>
      <c r="F19" s="127"/>
      <c r="G19" s="373" t="str">
        <f t="shared" si="0"/>
        <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row>
    <row r="20" spans="1:71" ht="19.5" customHeight="1" x14ac:dyDescent="0.2">
      <c r="A20" s="371">
        <v>16</v>
      </c>
      <c r="B20" s="262"/>
      <c r="C20" s="128"/>
      <c r="D20" s="129"/>
      <c r="E20" s="320"/>
      <c r="F20" s="127"/>
      <c r="G20" s="373" t="str">
        <f t="shared" si="0"/>
        <v/>
      </c>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row>
    <row r="21" spans="1:71" ht="19.5" customHeight="1" x14ac:dyDescent="0.2">
      <c r="A21" s="371">
        <v>17</v>
      </c>
      <c r="B21" s="262"/>
      <c r="C21" s="128"/>
      <c r="D21" s="129"/>
      <c r="E21" s="320"/>
      <c r="F21" s="127"/>
      <c r="G21" s="373" t="str">
        <f t="shared" si="0"/>
        <v/>
      </c>
      <c r="J21" s="137" t="s">
        <v>567</v>
      </c>
      <c r="K21" s="138"/>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row>
    <row r="22" spans="1:71" ht="19.5" customHeight="1" x14ac:dyDescent="0.2">
      <c r="A22" s="371">
        <v>18</v>
      </c>
      <c r="B22" s="262"/>
      <c r="C22" s="128"/>
      <c r="D22" s="129"/>
      <c r="E22" s="320"/>
      <c r="F22" s="127"/>
      <c r="G22" s="373" t="str">
        <f t="shared" si="0"/>
        <v/>
      </c>
      <c r="J22" s="352" t="s">
        <v>568</v>
      </c>
      <c r="K22" s="353">
        <f>IF(ROUNDDOWN(G37*2/3-G39,-3)&gt;G35,G35,ROUNDDOWN(G37*2/3-G39,-3))</f>
        <v>0</v>
      </c>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row>
    <row r="23" spans="1:71" ht="19.5" customHeight="1" x14ac:dyDescent="0.2">
      <c r="A23" s="371">
        <v>19</v>
      </c>
      <c r="B23" s="262"/>
      <c r="C23" s="128"/>
      <c r="D23" s="129"/>
      <c r="E23" s="320"/>
      <c r="F23" s="127"/>
      <c r="G23" s="373" t="str">
        <f t="shared" si="0"/>
        <v/>
      </c>
      <c r="J23" s="352" t="s">
        <v>569</v>
      </c>
      <c r="K23" s="353">
        <f>IF(ROUNDDOWN(G37*2/3,-3)&gt;G35,G35,ROUNDDOWN(G37*2/3,-3))</f>
        <v>0</v>
      </c>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row>
    <row r="24" spans="1:71" ht="19.5" customHeight="1" x14ac:dyDescent="0.2">
      <c r="A24" s="371">
        <v>20</v>
      </c>
      <c r="B24" s="262"/>
      <c r="C24" s="128"/>
      <c r="D24" s="129"/>
      <c r="E24" s="320"/>
      <c r="F24" s="127"/>
      <c r="G24" s="373" t="str">
        <f t="shared" si="0"/>
        <v/>
      </c>
      <c r="J24" s="137"/>
      <c r="K24" s="137"/>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row>
    <row r="25" spans="1:71" ht="19.5" customHeight="1" x14ac:dyDescent="0.2">
      <c r="A25" s="371">
        <v>21</v>
      </c>
      <c r="B25" s="262"/>
      <c r="C25" s="128"/>
      <c r="D25" s="129"/>
      <c r="E25" s="320"/>
      <c r="F25" s="127"/>
      <c r="G25" s="373" t="str">
        <f t="shared" si="0"/>
        <v/>
      </c>
      <c r="J25" s="352" t="s">
        <v>574</v>
      </c>
      <c r="K25" s="378">
        <v>3000000</v>
      </c>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row>
    <row r="26" spans="1:71" ht="19.5" customHeight="1" x14ac:dyDescent="0.2">
      <c r="A26" s="371">
        <v>22</v>
      </c>
      <c r="B26" s="262"/>
      <c r="C26" s="128"/>
      <c r="D26" s="129"/>
      <c r="E26" s="320"/>
      <c r="F26" s="127"/>
      <c r="G26" s="373" t="str">
        <f t="shared" si="0"/>
        <v/>
      </c>
      <c r="J26" s="352" t="s">
        <v>575</v>
      </c>
      <c r="K26" s="352">
        <v>10000</v>
      </c>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row>
    <row r="27" spans="1:71" ht="19.5" customHeight="1" x14ac:dyDescent="0.2">
      <c r="A27" s="371">
        <v>23</v>
      </c>
      <c r="B27" s="262"/>
      <c r="C27" s="128"/>
      <c r="D27" s="129"/>
      <c r="E27" s="320"/>
      <c r="F27" s="127"/>
      <c r="G27" s="373" t="str">
        <f t="shared" si="0"/>
        <v/>
      </c>
      <c r="J27" s="352" t="s">
        <v>576</v>
      </c>
      <c r="K27" s="378">
        <f>IF(E36*K26&gt;K25,K25,E36*K26)</f>
        <v>0</v>
      </c>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row>
    <row r="28" spans="1:71" ht="19.5" customHeight="1" x14ac:dyDescent="0.2">
      <c r="A28" s="371">
        <v>24</v>
      </c>
      <c r="B28" s="262"/>
      <c r="C28" s="128"/>
      <c r="D28" s="129"/>
      <c r="E28" s="320"/>
      <c r="F28" s="127"/>
      <c r="G28" s="373" t="str">
        <f t="shared" si="0"/>
        <v/>
      </c>
      <c r="J28" s="137"/>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349"/>
      <c r="AY28" s="349"/>
      <c r="AZ28" s="349"/>
      <c r="BA28" s="349"/>
      <c r="BB28" s="349"/>
      <c r="BC28" s="349"/>
      <c r="BD28" s="349"/>
      <c r="BE28" s="349"/>
      <c r="BF28" s="349"/>
      <c r="BG28" s="349"/>
      <c r="BH28" s="349"/>
      <c r="BI28" s="349"/>
      <c r="BJ28" s="349"/>
      <c r="BK28" s="349"/>
      <c r="BL28" s="349"/>
      <c r="BM28" s="349"/>
      <c r="BN28" s="349"/>
      <c r="BO28" s="349"/>
      <c r="BP28" s="349"/>
      <c r="BQ28" s="349"/>
      <c r="BR28" s="349"/>
      <c r="BS28" s="349"/>
    </row>
    <row r="29" spans="1:71" ht="19.5" customHeight="1" x14ac:dyDescent="0.2">
      <c r="A29" s="371">
        <v>25</v>
      </c>
      <c r="B29" s="262"/>
      <c r="C29" s="128"/>
      <c r="D29" s="129"/>
      <c r="E29" s="320"/>
      <c r="F29" s="127"/>
      <c r="G29" s="373" t="str">
        <f t="shared" si="0"/>
        <v/>
      </c>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row>
    <row r="30" spans="1:71" ht="19.5" customHeight="1" x14ac:dyDescent="0.2">
      <c r="A30" s="371">
        <v>26</v>
      </c>
      <c r="B30" s="262"/>
      <c r="C30" s="128"/>
      <c r="D30" s="129"/>
      <c r="E30" s="320"/>
      <c r="F30" s="127"/>
      <c r="G30" s="373" t="str">
        <f t="shared" si="0"/>
        <v/>
      </c>
      <c r="J30" s="137"/>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row>
    <row r="31" spans="1:71" ht="19.5" customHeight="1" x14ac:dyDescent="0.2">
      <c r="A31" s="371">
        <v>27</v>
      </c>
      <c r="B31" s="262"/>
      <c r="C31" s="128"/>
      <c r="D31" s="129"/>
      <c r="E31" s="320"/>
      <c r="F31" s="127"/>
      <c r="G31" s="373" t="str">
        <f t="shared" si="0"/>
        <v/>
      </c>
      <c r="J31" s="137"/>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row>
    <row r="32" spans="1:71" ht="19.5" customHeight="1" x14ac:dyDescent="0.2">
      <c r="A32" s="371">
        <v>28</v>
      </c>
      <c r="B32" s="262"/>
      <c r="C32" s="128"/>
      <c r="D32" s="129"/>
      <c r="E32" s="320"/>
      <c r="F32" s="127"/>
      <c r="G32" s="373" t="str">
        <f>IF(D32="","",D32*E32)</f>
        <v/>
      </c>
      <c r="J32" s="137"/>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row>
    <row r="33" spans="1:71" ht="19.5" customHeight="1" x14ac:dyDescent="0.2">
      <c r="A33" s="371">
        <v>29</v>
      </c>
      <c r="B33" s="262"/>
      <c r="C33" s="128"/>
      <c r="D33" s="129"/>
      <c r="E33" s="320"/>
      <c r="F33" s="127"/>
      <c r="G33" s="373" t="str">
        <f>IF(D33="","",D33*E33)</f>
        <v/>
      </c>
      <c r="J33" s="137"/>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row>
    <row r="34" spans="1:71" ht="19.5" customHeight="1" thickBot="1" x14ac:dyDescent="0.25">
      <c r="A34" s="371">
        <v>30</v>
      </c>
      <c r="B34" s="263"/>
      <c r="C34" s="197"/>
      <c r="D34" s="130"/>
      <c r="E34" s="321"/>
      <c r="F34" s="198"/>
      <c r="G34" s="374" t="str">
        <f t="shared" si="0"/>
        <v/>
      </c>
      <c r="J34" s="137"/>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row>
    <row r="35" spans="1:71" ht="24" customHeight="1" x14ac:dyDescent="0.2">
      <c r="A35" s="137"/>
      <c r="B35" s="476" t="s">
        <v>464</v>
      </c>
      <c r="C35" s="477"/>
      <c r="D35" s="377" t="s">
        <v>577</v>
      </c>
      <c r="E35" s="267"/>
      <c r="F35" s="361" t="s">
        <v>281</v>
      </c>
      <c r="G35" s="365">
        <f>K27*E35</f>
        <v>0</v>
      </c>
      <c r="J35" s="137"/>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row>
    <row r="36" spans="1:71" ht="24" customHeight="1" x14ac:dyDescent="0.2">
      <c r="A36" s="137"/>
      <c r="B36" s="479"/>
      <c r="C36" s="480"/>
      <c r="D36" s="379" t="s">
        <v>578</v>
      </c>
      <c r="E36" s="268"/>
      <c r="F36" s="363" t="s">
        <v>451</v>
      </c>
      <c r="G36" s="366"/>
      <c r="I36" s="375"/>
      <c r="J36" s="137"/>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row>
    <row r="37" spans="1:71" ht="24" customHeight="1" x14ac:dyDescent="0.2">
      <c r="A37" s="137"/>
      <c r="B37" s="449" t="s">
        <v>465</v>
      </c>
      <c r="C37" s="450"/>
      <c r="D37" s="451">
        <f>SUMIF($B$5:$B$34,"&lt;&gt;"&amp;"▼助成対象外",$G$5:$G$34)</f>
        <v>0</v>
      </c>
      <c r="E37" s="452"/>
      <c r="F37" s="453"/>
      <c r="G37" s="356">
        <f>IF(ISERROR(D37),0,IF(D37&lt;0,0,D37))</f>
        <v>0</v>
      </c>
      <c r="J37" s="137"/>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row>
    <row r="38" spans="1:71" ht="24" customHeight="1" x14ac:dyDescent="0.2">
      <c r="A38" s="137"/>
      <c r="B38" s="449" t="s">
        <v>466</v>
      </c>
      <c r="C38" s="450"/>
      <c r="D38" s="451">
        <f>SUMIF($B$5:$B$34,"▼助成対象外",$G$5:$G$34)</f>
        <v>0</v>
      </c>
      <c r="E38" s="452"/>
      <c r="F38" s="453"/>
      <c r="G38" s="356">
        <f>IF(ISERROR(D38),0,IF(D38&lt;0,0,D38))</f>
        <v>0</v>
      </c>
      <c r="J38" s="137"/>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row>
    <row r="39" spans="1:71" ht="24" customHeight="1" thickBot="1" x14ac:dyDescent="0.25">
      <c r="A39" s="137"/>
      <c r="B39" s="455" t="s">
        <v>463</v>
      </c>
      <c r="C39" s="456"/>
      <c r="D39" s="357" t="s">
        <v>443</v>
      </c>
      <c r="E39" s="457" t="s">
        <v>571</v>
      </c>
      <c r="F39" s="458"/>
      <c r="G39" s="264"/>
      <c r="H39" s="375" t="s">
        <v>572</v>
      </c>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row>
    <row r="40" spans="1:71" ht="37.5" customHeight="1" thickTop="1" thickBot="1" x14ac:dyDescent="0.25">
      <c r="A40" s="137"/>
      <c r="B40" s="459" t="s">
        <v>493</v>
      </c>
      <c r="C40" s="460"/>
      <c r="D40" s="461" t="str">
        <f>IF(E39=J22,K22,IF(E39=J23,K23,""))</f>
        <v/>
      </c>
      <c r="E40" s="462"/>
      <c r="F40" s="463"/>
      <c r="G40" s="358" t="str">
        <f>IF(ISERROR(D40),0,IF(D40&lt;0,0,D40))</f>
        <v/>
      </c>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row>
    <row r="41" spans="1:71" ht="22.5" customHeight="1" x14ac:dyDescent="0.2">
      <c r="A41" s="137"/>
      <c r="B41" s="478" t="s">
        <v>457</v>
      </c>
      <c r="C41" s="478"/>
      <c r="D41" s="478"/>
      <c r="E41" s="478"/>
      <c r="F41" s="478"/>
      <c r="G41" s="478"/>
      <c r="H41" s="376"/>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row>
    <row r="42" spans="1:71" x14ac:dyDescent="0.2">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row>
    <row r="43" spans="1:71" x14ac:dyDescent="0.2">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row>
  </sheetData>
  <sheetProtection algorithmName="SHA-512" hashValue="e9hhmPfqG9vv+2Zxfhv/CYR6LdA1KMsoQRv39tZDhSXPgZg5AOpTbzyzJYiOO1N4io9wVIvvGxnRNCOSML0nmA==" saltValue="lVfgjb41drcPlYP3H7LScw=="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3" priority="1">
      <formula>OR(AND($E$39="申請無し",$G$39&lt;&gt;0),AND($E$39="申請有り",$G$39&lt;=0))</formula>
    </cfRule>
  </conditionalFormatting>
  <dataValidations count="2">
    <dataValidation type="whole" operator="greaterThanOrEqual" allowBlank="1" showInputMessage="1" sqref="E36" xr:uid="{55604F6A-ABD4-42EC-B948-A02A9E0798D9}">
      <formula1>0</formula1>
    </dataValidation>
    <dataValidation imeMode="off" allowBlank="1" showInputMessage="1" showErrorMessage="1" sqref="G39 D5:E34 G5:G34" xr:uid="{32CBDDC6-E937-40B8-9DED-A52CB92AD4E6}"/>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D0766-69EE-4426-B9CE-0720A38E97E3}">
          <x14:formula1>
            <xm:f>選択肢!$F$3:$F$7</xm:f>
          </x14:formula1>
          <xm:sqref>B5:B34</xm:sqref>
        </x14:dataValidation>
        <x14:dataValidation type="list" allowBlank="1" showInputMessage="1" showErrorMessage="1" xr:uid="{6C95988E-EBFF-4BD1-A46B-8589A1189D3B}">
          <x14:formula1>
            <xm:f>選択肢!$G$3:$G$16</xm:f>
          </x14:formula1>
          <xm:sqref>F5:F34</xm:sqref>
        </x14:dataValidation>
        <x14:dataValidation type="list" allowBlank="1" showInputMessage="1" showErrorMessage="1" xr:uid="{67CCA91F-8219-48E7-BD66-647F761E64D6}">
          <x14:formula1>
            <xm:f>選択肢!$I$2:$I$4</xm:f>
          </x14:formula1>
          <xm:sqref>E39:F39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5C04-2BBB-4990-A71E-5490726596DA}">
  <dimension ref="A1:K41"/>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5.66406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600</v>
      </c>
      <c r="C2" s="246"/>
      <c r="D2" s="248"/>
      <c r="E2" s="248"/>
      <c r="F2" s="248"/>
      <c r="G2" s="246"/>
      <c r="I2" s="136" t="str">
        <f>'１号'!W2</f>
        <v>Ver.5</v>
      </c>
    </row>
    <row r="3" spans="1:9" ht="30" customHeight="1" thickBot="1" x14ac:dyDescent="0.25">
      <c r="A3" s="246"/>
      <c r="B3" s="442" t="s">
        <v>534</v>
      </c>
      <c r="C3" s="443"/>
      <c r="D3" s="443"/>
      <c r="E3" s="443"/>
      <c r="F3" s="443"/>
      <c r="G3" s="443"/>
      <c r="I3" s="249" t="s">
        <v>450</v>
      </c>
    </row>
    <row r="4" spans="1:9" ht="19.5" customHeight="1" thickBot="1" x14ac:dyDescent="0.25">
      <c r="A4" s="246"/>
      <c r="B4" s="250" t="s">
        <v>442</v>
      </c>
      <c r="C4" s="251" t="s">
        <v>313</v>
      </c>
      <c r="D4" s="251" t="s">
        <v>101</v>
      </c>
      <c r="E4" s="251" t="s">
        <v>6</v>
      </c>
      <c r="F4" s="252" t="s">
        <v>236</v>
      </c>
      <c r="G4" s="253" t="s">
        <v>102</v>
      </c>
    </row>
    <row r="5" spans="1:9" ht="19.5" customHeight="1" thickTop="1" x14ac:dyDescent="0.2">
      <c r="A5" s="254">
        <v>1</v>
      </c>
      <c r="B5" s="261"/>
      <c r="C5" s="125"/>
      <c r="D5" s="126"/>
      <c r="E5" s="319"/>
      <c r="F5" s="127"/>
      <c r="G5" s="255" t="str">
        <f>IF(D5="","",D5*E5)</f>
        <v/>
      </c>
    </row>
    <row r="6" spans="1:9" ht="19.5" customHeight="1" x14ac:dyDescent="0.2">
      <c r="A6" s="254">
        <v>2</v>
      </c>
      <c r="B6" s="262"/>
      <c r="C6" s="128"/>
      <c r="D6" s="129"/>
      <c r="E6" s="320"/>
      <c r="F6" s="127"/>
      <c r="G6" s="256" t="str">
        <f t="shared" ref="G6:G34" si="0">IF(D6="","",D6*E6)</f>
        <v/>
      </c>
    </row>
    <row r="7" spans="1:9" ht="19.5" customHeight="1" x14ac:dyDescent="0.2">
      <c r="A7" s="254">
        <v>3</v>
      </c>
      <c r="B7" s="262"/>
      <c r="C7" s="128"/>
      <c r="D7" s="129"/>
      <c r="E7" s="320"/>
      <c r="F7" s="127"/>
      <c r="G7" s="256" t="str">
        <f t="shared" si="0"/>
        <v/>
      </c>
    </row>
    <row r="8" spans="1:9" ht="19.5" customHeight="1" x14ac:dyDescent="0.2">
      <c r="A8" s="254">
        <v>4</v>
      </c>
      <c r="B8" s="262"/>
      <c r="C8" s="128"/>
      <c r="D8" s="129"/>
      <c r="E8" s="320"/>
      <c r="F8" s="127"/>
      <c r="G8" s="256" t="str">
        <f t="shared" si="0"/>
        <v/>
      </c>
    </row>
    <row r="9" spans="1:9" ht="19.5" customHeight="1" x14ac:dyDescent="0.2">
      <c r="A9" s="254">
        <v>5</v>
      </c>
      <c r="B9" s="262"/>
      <c r="C9" s="128"/>
      <c r="D9" s="129"/>
      <c r="E9" s="320"/>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137" t="s">
        <v>567</v>
      </c>
      <c r="K21" s="138"/>
    </row>
    <row r="22" spans="1:11" ht="19.5" customHeight="1" x14ac:dyDescent="0.2">
      <c r="A22" s="254">
        <v>18</v>
      </c>
      <c r="B22" s="262"/>
      <c r="C22" s="128"/>
      <c r="D22" s="129"/>
      <c r="E22" s="320"/>
      <c r="F22" s="127"/>
      <c r="G22" s="256" t="str">
        <f t="shared" si="0"/>
        <v/>
      </c>
      <c r="J22" s="352" t="s">
        <v>568</v>
      </c>
      <c r="K22" s="353">
        <f>IF(ROUNDDOWN(G37*2/3-G39,-3)&gt;G35,G35,ROUNDDOWN(G37*2/3-G39,-3))</f>
        <v>0</v>
      </c>
    </row>
    <row r="23" spans="1:11" ht="19.5" customHeight="1" x14ac:dyDescent="0.2">
      <c r="A23" s="254">
        <v>19</v>
      </c>
      <c r="B23" s="262"/>
      <c r="C23" s="128"/>
      <c r="D23" s="129"/>
      <c r="E23" s="320"/>
      <c r="F23" s="127"/>
      <c r="G23" s="256" t="str">
        <f t="shared" si="0"/>
        <v/>
      </c>
      <c r="J23" s="352" t="s">
        <v>569</v>
      </c>
      <c r="K23" s="353">
        <f>IF(ROUNDDOWN(G37*2/3,-3)&gt;G35,G35,ROUNDDOWN(G37*2/3,-3))</f>
        <v>0</v>
      </c>
    </row>
    <row r="24" spans="1:11" ht="19.5" customHeight="1" x14ac:dyDescent="0.2">
      <c r="A24" s="254">
        <v>20</v>
      </c>
      <c r="B24" s="262"/>
      <c r="C24" s="128"/>
      <c r="D24" s="129"/>
      <c r="E24" s="320"/>
      <c r="F24" s="127"/>
      <c r="G24" s="256" t="str">
        <f t="shared" si="0"/>
        <v/>
      </c>
      <c r="J24" s="137"/>
      <c r="K24" s="137"/>
    </row>
    <row r="25" spans="1:11" ht="19.5" customHeight="1" x14ac:dyDescent="0.2">
      <c r="A25" s="254">
        <v>21</v>
      </c>
      <c r="B25" s="262"/>
      <c r="C25" s="128"/>
      <c r="D25" s="129"/>
      <c r="E25" s="320"/>
      <c r="F25" s="127"/>
      <c r="G25" s="256" t="str">
        <f t="shared" si="0"/>
        <v/>
      </c>
      <c r="J25" s="352" t="s">
        <v>574</v>
      </c>
      <c r="K25" s="380">
        <v>30000000</v>
      </c>
    </row>
    <row r="26" spans="1:11" ht="19.5" customHeight="1" x14ac:dyDescent="0.2">
      <c r="A26" s="254">
        <v>22</v>
      </c>
      <c r="B26" s="262"/>
      <c r="C26" s="128"/>
      <c r="D26" s="129"/>
      <c r="E26" s="320"/>
      <c r="F26" s="127"/>
      <c r="G26" s="256" t="str">
        <f t="shared" si="0"/>
        <v/>
      </c>
      <c r="J26" s="352" t="s">
        <v>575</v>
      </c>
      <c r="K26" s="353">
        <v>10000</v>
      </c>
    </row>
    <row r="27" spans="1:11" ht="19.5" customHeight="1" x14ac:dyDescent="0.2">
      <c r="A27" s="254">
        <v>23</v>
      </c>
      <c r="B27" s="262"/>
      <c r="C27" s="128"/>
      <c r="D27" s="129"/>
      <c r="E27" s="320"/>
      <c r="F27" s="127"/>
      <c r="G27" s="256" t="str">
        <f t="shared" si="0"/>
        <v/>
      </c>
      <c r="J27" s="352" t="s">
        <v>576</v>
      </c>
      <c r="K27" s="380">
        <f>IF(E36*K26&gt;K25,K25,E36*K26)</f>
        <v>0</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262"/>
      <c r="C31" s="128"/>
      <c r="D31" s="129"/>
      <c r="E31" s="320"/>
      <c r="F31" s="127"/>
      <c r="G31" s="256" t="str">
        <f t="shared" si="0"/>
        <v/>
      </c>
    </row>
    <row r="32" spans="1:11" ht="19.5" customHeight="1" x14ac:dyDescent="0.2">
      <c r="A32" s="254">
        <v>28</v>
      </c>
      <c r="B32" s="262"/>
      <c r="C32" s="128"/>
      <c r="D32" s="129"/>
      <c r="E32" s="320"/>
      <c r="F32" s="127"/>
      <c r="G32" s="256" t="str">
        <f>IF(D32="","",D32*E32)</f>
        <v/>
      </c>
    </row>
    <row r="33" spans="1:9" ht="19.5" customHeight="1" x14ac:dyDescent="0.2">
      <c r="A33" s="254">
        <v>29</v>
      </c>
      <c r="B33" s="262"/>
      <c r="C33" s="128"/>
      <c r="D33" s="129"/>
      <c r="E33" s="320"/>
      <c r="F33" s="127"/>
      <c r="G33" s="256" t="str">
        <f>IF(D33="","",D33*E33)</f>
        <v/>
      </c>
    </row>
    <row r="34" spans="1:9" ht="19.5" customHeight="1" thickBot="1" x14ac:dyDescent="0.25">
      <c r="A34" s="254">
        <v>30</v>
      </c>
      <c r="B34" s="263"/>
      <c r="C34" s="197"/>
      <c r="D34" s="130"/>
      <c r="E34" s="321"/>
      <c r="F34" s="198"/>
      <c r="G34" s="257" t="str">
        <f t="shared" si="0"/>
        <v/>
      </c>
    </row>
    <row r="35" spans="1:9" ht="24" customHeight="1" x14ac:dyDescent="0.2">
      <c r="A35" s="246"/>
      <c r="B35" s="464" t="s">
        <v>460</v>
      </c>
      <c r="C35" s="465"/>
      <c r="D35" s="377" t="s">
        <v>579</v>
      </c>
      <c r="E35" s="267"/>
      <c r="F35" s="361" t="s">
        <v>281</v>
      </c>
      <c r="G35" s="365">
        <f>E35*K27</f>
        <v>0</v>
      </c>
    </row>
    <row r="36" spans="1:9" ht="24" customHeight="1" x14ac:dyDescent="0.2">
      <c r="A36" s="246"/>
      <c r="B36" s="466"/>
      <c r="C36" s="467"/>
      <c r="D36" s="379" t="s">
        <v>455</v>
      </c>
      <c r="E36" s="268"/>
      <c r="F36" s="363" t="s">
        <v>451</v>
      </c>
      <c r="G36" s="366"/>
      <c r="I36" s="260"/>
    </row>
    <row r="37" spans="1:9" ht="24" customHeight="1" x14ac:dyDescent="0.2">
      <c r="A37" s="246"/>
      <c r="B37" s="468" t="s">
        <v>461</v>
      </c>
      <c r="C37" s="469"/>
      <c r="D37" s="451"/>
      <c r="E37" s="452"/>
      <c r="F37" s="453"/>
      <c r="G37" s="356">
        <f>SUMIF(B5:B34,"&lt;&gt;"&amp;"▼助成対象外",G5:G34)</f>
        <v>0</v>
      </c>
    </row>
    <row r="38" spans="1:9" ht="24" customHeight="1" x14ac:dyDescent="0.2">
      <c r="A38" s="246"/>
      <c r="B38" s="468" t="s">
        <v>462</v>
      </c>
      <c r="C38" s="469"/>
      <c r="D38" s="451"/>
      <c r="E38" s="452"/>
      <c r="F38" s="453"/>
      <c r="G38" s="356">
        <f>SUMIF(B5:B34,"▼助成対象外",G5:G34)</f>
        <v>0</v>
      </c>
    </row>
    <row r="39" spans="1:9" ht="24" customHeight="1" thickBot="1" x14ac:dyDescent="0.25">
      <c r="A39" s="246"/>
      <c r="B39" s="470" t="s">
        <v>463</v>
      </c>
      <c r="C39" s="471"/>
      <c r="D39" s="357" t="s">
        <v>443</v>
      </c>
      <c r="E39" s="457" t="s">
        <v>571</v>
      </c>
      <c r="F39" s="458"/>
      <c r="G39" s="264"/>
      <c r="H39" s="260" t="s">
        <v>572</v>
      </c>
    </row>
    <row r="40" spans="1:9" ht="37.5" customHeight="1" thickTop="1" thickBot="1" x14ac:dyDescent="0.25">
      <c r="A40" s="246"/>
      <c r="B40" s="472" t="s">
        <v>494</v>
      </c>
      <c r="C40" s="473"/>
      <c r="D40" s="461" t="str">
        <f>IF(E39=J22,K22,IF(E39=J23,K23,""))</f>
        <v/>
      </c>
      <c r="E40" s="462"/>
      <c r="F40" s="463"/>
      <c r="G40" s="358" t="str">
        <f>IF(ISERROR(D40),0,IF(D40&lt;0,0,D40))</f>
        <v/>
      </c>
    </row>
    <row r="41" spans="1:9" ht="22.5" customHeight="1" x14ac:dyDescent="0.2">
      <c r="A41" s="246"/>
      <c r="B41" s="454" t="s">
        <v>457</v>
      </c>
      <c r="C41" s="454"/>
      <c r="D41" s="454"/>
      <c r="E41" s="454"/>
      <c r="F41" s="454"/>
      <c r="G41" s="454"/>
      <c r="H41" s="259"/>
    </row>
  </sheetData>
  <sheetProtection algorithmName="SHA-512" hashValue="1CNBpHIFMSVBy6wEl5Qbo0hsHgedTZDr8a7dc/871I988xh6aRs5bmOXqa/XHZsqzNwocTnyme4I6Pj7pREqSA==" saltValue="XumPFj+56m3lQ4SsRL8Pdg==" spinCount="100000" sheet="1" formatCells="0" formatColumns="0" formatRows="0"/>
  <mergeCells count="11">
    <mergeCell ref="B39:C39"/>
    <mergeCell ref="E39:F39"/>
    <mergeCell ref="B40:C40"/>
    <mergeCell ref="D40:F40"/>
    <mergeCell ref="B41:G41"/>
    <mergeCell ref="B3:G3"/>
    <mergeCell ref="B35:C36"/>
    <mergeCell ref="B37:C37"/>
    <mergeCell ref="D37:F37"/>
    <mergeCell ref="B38:C38"/>
    <mergeCell ref="D38:F38"/>
  </mergeCells>
  <phoneticPr fontId="31"/>
  <conditionalFormatting sqref="G39">
    <cfRule type="expression" dxfId="2" priority="1">
      <formula>OR(AND($E$39="申請無し",$G$39&lt;&gt;0),AND($E$39="申請有り",$G$39&lt;=0))</formula>
    </cfRule>
  </conditionalFormatting>
  <dataValidations count="2">
    <dataValidation imeMode="off" allowBlank="1" showInputMessage="1" showErrorMessage="1" sqref="G39 D5:E34 G5:G34" xr:uid="{2648F2D8-641F-4D2D-81A6-EEFEA8C2B2D1}"/>
    <dataValidation type="whole" operator="greaterThanOrEqual" allowBlank="1" showInputMessage="1" sqref="E36" xr:uid="{9FEDF43B-BA7B-4B6E-B43D-AE50D8DB9EEA}">
      <formula1>0</formula1>
    </dataValidation>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B46C04-44BE-4E35-BD8E-C28BC5173415}">
          <x14:formula1>
            <xm:f>選択肢!$F$3:$F$7</xm:f>
          </x14:formula1>
          <xm:sqref>B5:B34</xm:sqref>
        </x14:dataValidation>
        <x14:dataValidation type="list" allowBlank="1" showInputMessage="1" showErrorMessage="1" xr:uid="{74D06D31-F310-43AD-B0B5-41F9F0AF348F}">
          <x14:formula1>
            <xm:f>選択肢!$G$3:$G$16</xm:f>
          </x14:formula1>
          <xm:sqref>F5:F34</xm:sqref>
        </x14:dataValidation>
        <x14:dataValidation type="list" allowBlank="1" showInputMessage="1" showErrorMessage="1" xr:uid="{C98C9D6A-69FB-4B2C-9B6B-991C635A8450}">
          <x14:formula1>
            <xm:f>選択肢!$I$2:$I$4</xm:f>
          </x14:formula1>
          <xm:sqref>E39:F39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392E-D853-43D2-B3F1-ECF7E5225337}">
  <dimension ref="A1:L42"/>
  <sheetViews>
    <sheetView showGridLines="0" view="pageBreakPreview" zoomScale="70" zoomScaleNormal="70" zoomScaleSheetLayoutView="70" workbookViewId="0"/>
  </sheetViews>
  <sheetFormatPr defaultColWidth="9" defaultRowHeight="14.4" x14ac:dyDescent="0.2"/>
  <cols>
    <col min="1" max="1" width="2.6640625" style="134" customWidth="1"/>
    <col min="2" max="2" width="10.6640625" style="134" customWidth="1"/>
    <col min="3" max="3" width="42.6640625" style="134" customWidth="1"/>
    <col min="4" max="4" width="13.109375" style="135" customWidth="1"/>
    <col min="5" max="6" width="6.6640625" style="135" customWidth="1"/>
    <col min="7" max="7" width="13.109375" style="134" customWidth="1"/>
    <col min="8" max="8" width="1.6640625" style="134" customWidth="1"/>
    <col min="9" max="9" width="45.6640625" style="136" customWidth="1"/>
    <col min="10" max="10" width="35.6640625" style="136" customWidth="1"/>
    <col min="11" max="11" width="15.6640625" style="134" customWidth="1"/>
    <col min="12" max="12" width="10.6640625" style="349" customWidth="1"/>
    <col min="13" max="125" width="2.6640625" style="134" customWidth="1"/>
    <col min="126" max="16384" width="9" style="134"/>
  </cols>
  <sheetData>
    <row r="1" spans="1:9" ht="10.5" customHeight="1" x14ac:dyDescent="0.2"/>
    <row r="2" spans="1:9" ht="19.5" customHeight="1" x14ac:dyDescent="0.2">
      <c r="A2" s="137"/>
      <c r="B2" s="138" t="s">
        <v>601</v>
      </c>
      <c r="C2" s="137"/>
      <c r="D2" s="139"/>
      <c r="E2" s="139"/>
      <c r="F2" s="139"/>
      <c r="G2" s="137"/>
      <c r="I2" s="136" t="str">
        <f>'１号'!W2</f>
        <v>Ver.5</v>
      </c>
    </row>
    <row r="3" spans="1:9" ht="30" customHeight="1" thickBot="1" x14ac:dyDescent="0.25">
      <c r="A3" s="137"/>
      <c r="B3" s="474" t="s">
        <v>527</v>
      </c>
      <c r="C3" s="475"/>
      <c r="D3" s="475"/>
      <c r="E3" s="475"/>
      <c r="F3" s="475"/>
      <c r="G3" s="475"/>
      <c r="I3" s="200" t="s">
        <v>450</v>
      </c>
    </row>
    <row r="4" spans="1:9" ht="19.5" customHeight="1" thickBot="1" x14ac:dyDescent="0.25">
      <c r="A4" s="137"/>
      <c r="B4" s="367" t="s">
        <v>442</v>
      </c>
      <c r="C4" s="368" t="s">
        <v>313</v>
      </c>
      <c r="D4" s="368" t="s">
        <v>101</v>
      </c>
      <c r="E4" s="368" t="s">
        <v>6</v>
      </c>
      <c r="F4" s="369" t="s">
        <v>236</v>
      </c>
      <c r="G4" s="370" t="s">
        <v>102</v>
      </c>
    </row>
    <row r="5" spans="1:9" ht="19.5" customHeight="1" thickTop="1" x14ac:dyDescent="0.2">
      <c r="A5" s="371">
        <v>1</v>
      </c>
      <c r="B5" s="261"/>
      <c r="C5" s="125"/>
      <c r="D5" s="126"/>
      <c r="E5" s="319"/>
      <c r="F5" s="127"/>
      <c r="G5" s="373" t="str">
        <f t="shared" ref="G5:G34" si="0">IF(D5="","",D5*E5)</f>
        <v/>
      </c>
    </row>
    <row r="6" spans="1:9" ht="19.5" customHeight="1" x14ac:dyDescent="0.2">
      <c r="A6" s="371">
        <v>2</v>
      </c>
      <c r="B6" s="262"/>
      <c r="C6" s="128"/>
      <c r="D6" s="129"/>
      <c r="E6" s="320"/>
      <c r="F6" s="127"/>
      <c r="G6" s="373" t="str">
        <f t="shared" si="0"/>
        <v/>
      </c>
    </row>
    <row r="7" spans="1:9" ht="19.5" customHeight="1" x14ac:dyDescent="0.2">
      <c r="A7" s="371">
        <v>3</v>
      </c>
      <c r="B7" s="262"/>
      <c r="C7" s="128"/>
      <c r="D7" s="129"/>
      <c r="E7" s="320"/>
      <c r="F7" s="127"/>
      <c r="G7" s="373" t="str">
        <f t="shared" si="0"/>
        <v/>
      </c>
    </row>
    <row r="8" spans="1:9" ht="19.5" customHeight="1" x14ac:dyDescent="0.2">
      <c r="A8" s="371">
        <v>4</v>
      </c>
      <c r="B8" s="262"/>
      <c r="C8" s="128"/>
      <c r="D8" s="129"/>
      <c r="E8" s="320"/>
      <c r="F8" s="127"/>
      <c r="G8" s="373" t="str">
        <f t="shared" si="0"/>
        <v/>
      </c>
    </row>
    <row r="9" spans="1:9" ht="19.5" customHeight="1" x14ac:dyDescent="0.2">
      <c r="A9" s="371">
        <v>5</v>
      </c>
      <c r="B9" s="262"/>
      <c r="C9" s="128"/>
      <c r="D9" s="129"/>
      <c r="E9" s="320"/>
      <c r="F9" s="127"/>
      <c r="G9" s="373" t="str">
        <f t="shared" si="0"/>
        <v/>
      </c>
    </row>
    <row r="10" spans="1:9" ht="19.5" customHeight="1" x14ac:dyDescent="0.2">
      <c r="A10" s="371">
        <v>6</v>
      </c>
      <c r="B10" s="262"/>
      <c r="C10" s="128"/>
      <c r="D10" s="129"/>
      <c r="E10" s="320"/>
      <c r="F10" s="127"/>
      <c r="G10" s="373" t="str">
        <f t="shared" si="0"/>
        <v/>
      </c>
    </row>
    <row r="11" spans="1:9" ht="19.5" customHeight="1" x14ac:dyDescent="0.2">
      <c r="A11" s="371">
        <v>7</v>
      </c>
      <c r="B11" s="262"/>
      <c r="C11" s="128"/>
      <c r="D11" s="129"/>
      <c r="E11" s="320"/>
      <c r="F11" s="127"/>
      <c r="G11" s="373" t="str">
        <f t="shared" si="0"/>
        <v/>
      </c>
    </row>
    <row r="12" spans="1:9" ht="19.5" customHeight="1" x14ac:dyDescent="0.2">
      <c r="A12" s="371">
        <v>8</v>
      </c>
      <c r="B12" s="262"/>
      <c r="C12" s="128"/>
      <c r="D12" s="129"/>
      <c r="E12" s="320"/>
      <c r="F12" s="127"/>
      <c r="G12" s="373" t="str">
        <f t="shared" si="0"/>
        <v/>
      </c>
    </row>
    <row r="13" spans="1:9" ht="19.5" customHeight="1" x14ac:dyDescent="0.2">
      <c r="A13" s="371">
        <v>9</v>
      </c>
      <c r="B13" s="262"/>
      <c r="C13" s="128"/>
      <c r="D13" s="129"/>
      <c r="E13" s="320"/>
      <c r="F13" s="127"/>
      <c r="G13" s="373" t="str">
        <f t="shared" si="0"/>
        <v/>
      </c>
    </row>
    <row r="14" spans="1:9" ht="19.5" customHeight="1" x14ac:dyDescent="0.2">
      <c r="A14" s="371">
        <v>10</v>
      </c>
      <c r="B14" s="262"/>
      <c r="C14" s="128"/>
      <c r="D14" s="129"/>
      <c r="E14" s="320"/>
      <c r="F14" s="127"/>
      <c r="G14" s="373" t="str">
        <f t="shared" si="0"/>
        <v/>
      </c>
    </row>
    <row r="15" spans="1:9" ht="19.5" customHeight="1" x14ac:dyDescent="0.2">
      <c r="A15" s="371">
        <v>11</v>
      </c>
      <c r="B15" s="262"/>
      <c r="C15" s="128"/>
      <c r="D15" s="129"/>
      <c r="E15" s="320"/>
      <c r="F15" s="127"/>
      <c r="G15" s="373" t="str">
        <f t="shared" si="0"/>
        <v/>
      </c>
    </row>
    <row r="16" spans="1:9" ht="19.5" customHeight="1" x14ac:dyDescent="0.2">
      <c r="A16" s="371">
        <v>12</v>
      </c>
      <c r="B16" s="262"/>
      <c r="C16" s="128"/>
      <c r="D16" s="129"/>
      <c r="E16" s="320"/>
      <c r="F16" s="127"/>
      <c r="G16" s="373" t="str">
        <f t="shared" si="0"/>
        <v/>
      </c>
    </row>
    <row r="17" spans="1:12" ht="19.5" customHeight="1" x14ac:dyDescent="0.2">
      <c r="A17" s="371">
        <v>13</v>
      </c>
      <c r="B17" s="262"/>
      <c r="C17" s="128"/>
      <c r="D17" s="129"/>
      <c r="E17" s="320"/>
      <c r="F17" s="127"/>
      <c r="G17" s="373" t="str">
        <f t="shared" si="0"/>
        <v/>
      </c>
    </row>
    <row r="18" spans="1:12" ht="19.5" customHeight="1" x14ac:dyDescent="0.2">
      <c r="A18" s="371">
        <v>14</v>
      </c>
      <c r="B18" s="262"/>
      <c r="C18" s="128"/>
      <c r="D18" s="129"/>
      <c r="E18" s="320"/>
      <c r="F18" s="127"/>
      <c r="G18" s="373" t="str">
        <f t="shared" si="0"/>
        <v/>
      </c>
    </row>
    <row r="19" spans="1:12" ht="19.5" customHeight="1" x14ac:dyDescent="0.2">
      <c r="A19" s="371">
        <v>15</v>
      </c>
      <c r="B19" s="262"/>
      <c r="C19" s="128"/>
      <c r="D19" s="129"/>
      <c r="E19" s="320"/>
      <c r="F19" s="127"/>
      <c r="G19" s="373" t="str">
        <f t="shared" si="0"/>
        <v/>
      </c>
    </row>
    <row r="20" spans="1:12" ht="19.5" customHeight="1" x14ac:dyDescent="0.2">
      <c r="A20" s="371">
        <v>16</v>
      </c>
      <c r="B20" s="262"/>
      <c r="C20" s="128"/>
      <c r="D20" s="129"/>
      <c r="E20" s="320"/>
      <c r="F20" s="127"/>
      <c r="G20" s="373" t="str">
        <f t="shared" si="0"/>
        <v/>
      </c>
    </row>
    <row r="21" spans="1:12" ht="19.5" customHeight="1" x14ac:dyDescent="0.2">
      <c r="A21" s="371">
        <v>17</v>
      </c>
      <c r="B21" s="262"/>
      <c r="C21" s="128"/>
      <c r="D21" s="129"/>
      <c r="E21" s="320"/>
      <c r="F21" s="127"/>
      <c r="G21" s="373" t="str">
        <f t="shared" si="0"/>
        <v/>
      </c>
      <c r="J21" s="137" t="s">
        <v>567</v>
      </c>
      <c r="K21" s="138"/>
    </row>
    <row r="22" spans="1:12" ht="19.5" customHeight="1" x14ac:dyDescent="0.2">
      <c r="A22" s="371">
        <v>18</v>
      </c>
      <c r="B22" s="262"/>
      <c r="C22" s="128"/>
      <c r="D22" s="129"/>
      <c r="E22" s="320"/>
      <c r="F22" s="127"/>
      <c r="G22" s="373" t="str">
        <f t="shared" si="0"/>
        <v/>
      </c>
      <c r="J22" s="352" t="s">
        <v>568</v>
      </c>
      <c r="K22" s="353">
        <f>(D37+D38-G40)</f>
        <v>0</v>
      </c>
    </row>
    <row r="23" spans="1:12" ht="19.5" customHeight="1" x14ac:dyDescent="0.2">
      <c r="A23" s="371">
        <v>19</v>
      </c>
      <c r="B23" s="262"/>
      <c r="C23" s="128"/>
      <c r="D23" s="129"/>
      <c r="E23" s="320"/>
      <c r="F23" s="127"/>
      <c r="G23" s="373" t="str">
        <f t="shared" si="0"/>
        <v/>
      </c>
      <c r="J23" s="352" t="s">
        <v>569</v>
      </c>
      <c r="K23" s="353">
        <f>(D37+D38)</f>
        <v>0</v>
      </c>
    </row>
    <row r="24" spans="1:12" ht="19.5" customHeight="1" x14ac:dyDescent="0.2">
      <c r="A24" s="371">
        <v>20</v>
      </c>
      <c r="B24" s="262"/>
      <c r="C24" s="128"/>
      <c r="D24" s="129"/>
      <c r="E24" s="320"/>
      <c r="F24" s="127"/>
      <c r="G24" s="373" t="str">
        <f t="shared" si="0"/>
        <v/>
      </c>
      <c r="J24" s="381" t="s">
        <v>580</v>
      </c>
    </row>
    <row r="25" spans="1:12" ht="19.5" customHeight="1" x14ac:dyDescent="0.2">
      <c r="A25" s="371">
        <v>21</v>
      </c>
      <c r="B25" s="262"/>
      <c r="C25" s="128"/>
      <c r="D25" s="129"/>
      <c r="E25" s="320"/>
      <c r="F25" s="127"/>
      <c r="G25" s="373" t="str">
        <f t="shared" si="0"/>
        <v/>
      </c>
      <c r="J25" s="352" t="s">
        <v>581</v>
      </c>
      <c r="K25" s="382">
        <v>140000</v>
      </c>
      <c r="L25" s="138" t="s">
        <v>582</v>
      </c>
    </row>
    <row r="26" spans="1:12" ht="19.5" customHeight="1" x14ac:dyDescent="0.2">
      <c r="A26" s="371">
        <v>22</v>
      </c>
      <c r="B26" s="262"/>
      <c r="C26" s="128"/>
      <c r="D26" s="129"/>
      <c r="E26" s="320"/>
      <c r="F26" s="127"/>
      <c r="G26" s="373" t="str">
        <f t="shared" si="0"/>
        <v/>
      </c>
      <c r="J26" s="352" t="s">
        <v>583</v>
      </c>
      <c r="K26" s="382">
        <f>(300*$K$25)</f>
        <v>42000000</v>
      </c>
      <c r="L26" s="349" t="s">
        <v>584</v>
      </c>
    </row>
    <row r="27" spans="1:12" ht="19.5" customHeight="1" x14ac:dyDescent="0.2">
      <c r="A27" s="371">
        <v>23</v>
      </c>
      <c r="B27" s="262"/>
      <c r="C27" s="128"/>
      <c r="D27" s="129"/>
      <c r="E27" s="320"/>
      <c r="F27" s="127"/>
      <c r="G27" s="373" t="str">
        <f t="shared" si="0"/>
        <v/>
      </c>
      <c r="J27" s="352" t="s">
        <v>585</v>
      </c>
      <c r="K27" s="382">
        <v>64000000</v>
      </c>
      <c r="L27" s="349" t="s">
        <v>584</v>
      </c>
    </row>
    <row r="28" spans="1:12" ht="19.5" customHeight="1" x14ac:dyDescent="0.2">
      <c r="A28" s="371">
        <v>24</v>
      </c>
      <c r="B28" s="262"/>
      <c r="C28" s="128"/>
      <c r="D28" s="129"/>
      <c r="E28" s="320"/>
      <c r="F28" s="127"/>
      <c r="G28" s="373" t="str">
        <f t="shared" si="0"/>
        <v/>
      </c>
      <c r="J28" s="381" t="s">
        <v>586</v>
      </c>
    </row>
    <row r="29" spans="1:12" ht="19.5" customHeight="1" x14ac:dyDescent="0.2">
      <c r="A29" s="371">
        <v>25</v>
      </c>
      <c r="B29" s="262"/>
      <c r="C29" s="128"/>
      <c r="D29" s="129"/>
      <c r="E29" s="320"/>
      <c r="F29" s="127"/>
      <c r="G29" s="373" t="str">
        <f t="shared" si="0"/>
        <v/>
      </c>
      <c r="J29" s="352" t="str">
        <f>IF(E35&lt;=300,J25,J26)</f>
        <v>300Nm3以内</v>
      </c>
      <c r="K29" s="382">
        <f>IF(J29=J25,E35*K25,IF(J29=J26,K26,""))</f>
        <v>0</v>
      </c>
    </row>
    <row r="30" spans="1:12" ht="19.5" customHeight="1" x14ac:dyDescent="0.2">
      <c r="A30" s="371">
        <v>26</v>
      </c>
      <c r="B30" s="262"/>
      <c r="C30" s="128"/>
      <c r="D30" s="129"/>
      <c r="E30" s="320"/>
      <c r="F30" s="127"/>
      <c r="G30" s="373" t="str">
        <f t="shared" si="0"/>
        <v/>
      </c>
      <c r="J30" s="352" t="s">
        <v>587</v>
      </c>
      <c r="K30" s="382">
        <f>ROUNDDOWN(G37*2/3,-3)</f>
        <v>0</v>
      </c>
    </row>
    <row r="31" spans="1:12" ht="19.5" customHeight="1" x14ac:dyDescent="0.2">
      <c r="A31" s="371">
        <v>27</v>
      </c>
      <c r="B31" s="262"/>
      <c r="C31" s="128"/>
      <c r="D31" s="129"/>
      <c r="E31" s="320"/>
      <c r="F31" s="127"/>
      <c r="G31" s="373" t="str">
        <f t="shared" si="0"/>
        <v/>
      </c>
    </row>
    <row r="32" spans="1:12" ht="19.5" customHeight="1" x14ac:dyDescent="0.2">
      <c r="A32" s="371">
        <v>28</v>
      </c>
      <c r="B32" s="262"/>
      <c r="C32" s="128"/>
      <c r="D32" s="129"/>
      <c r="E32" s="320"/>
      <c r="F32" s="127"/>
      <c r="G32" s="373" t="str">
        <f>IF(D32="","",D32*E32)</f>
        <v/>
      </c>
      <c r="K32" s="383"/>
    </row>
    <row r="33" spans="1:11" ht="19.5" customHeight="1" x14ac:dyDescent="0.2">
      <c r="A33" s="371">
        <v>29</v>
      </c>
      <c r="B33" s="262"/>
      <c r="C33" s="128"/>
      <c r="D33" s="129"/>
      <c r="E33" s="320"/>
      <c r="F33" s="127"/>
      <c r="G33" s="373" t="str">
        <f>IF(D33="","",D33*E33)</f>
        <v/>
      </c>
    </row>
    <row r="34" spans="1:11" ht="19.5" customHeight="1" thickBot="1" x14ac:dyDescent="0.25">
      <c r="A34" s="371">
        <v>30</v>
      </c>
      <c r="B34" s="263"/>
      <c r="C34" s="197"/>
      <c r="D34" s="130"/>
      <c r="E34" s="321"/>
      <c r="F34" s="198"/>
      <c r="G34" s="374" t="str">
        <f t="shared" si="0"/>
        <v/>
      </c>
      <c r="J34" s="381" t="s">
        <v>588</v>
      </c>
    </row>
    <row r="35" spans="1:11" ht="24" customHeight="1" x14ac:dyDescent="0.2">
      <c r="A35" s="137"/>
      <c r="B35" s="481" t="s">
        <v>523</v>
      </c>
      <c r="C35" s="482"/>
      <c r="D35" s="384" t="s">
        <v>589</v>
      </c>
      <c r="E35" s="265"/>
      <c r="F35" s="385" t="s">
        <v>451</v>
      </c>
      <c r="G35" s="362">
        <f>IF(E35&lt;=300,E35*140000,42000000)</f>
        <v>0</v>
      </c>
      <c r="I35" s="375"/>
      <c r="J35" s="353" t="s">
        <v>588</v>
      </c>
      <c r="K35" s="382">
        <f>K27-D37</f>
        <v>64000000</v>
      </c>
    </row>
    <row r="36" spans="1:11" ht="24" customHeight="1" x14ac:dyDescent="0.2">
      <c r="A36" s="137"/>
      <c r="B36" s="483" t="s">
        <v>524</v>
      </c>
      <c r="C36" s="484"/>
      <c r="D36" s="485"/>
      <c r="E36" s="486"/>
      <c r="F36" s="487"/>
      <c r="G36" s="386">
        <f>IF(G35+D38&gt;64000000,64000000-G35,D38)</f>
        <v>0</v>
      </c>
      <c r="I36" s="375"/>
      <c r="J36" s="352" t="s">
        <v>590</v>
      </c>
      <c r="K36" s="382">
        <f>ROUNDDOWN(G38*2/3,-3)</f>
        <v>0</v>
      </c>
    </row>
    <row r="37" spans="1:11" ht="24" customHeight="1" x14ac:dyDescent="0.2">
      <c r="A37" s="137"/>
      <c r="B37" s="449" t="s">
        <v>522</v>
      </c>
      <c r="C37" s="450"/>
      <c r="D37" s="488">
        <f>IF($K$30&lt;=$K$29,$K$30,$K$29)</f>
        <v>0</v>
      </c>
      <c r="E37" s="489"/>
      <c r="F37" s="490"/>
      <c r="G37" s="356">
        <f>SUMIF(B5:B34,"設備費",G5:G34)</f>
        <v>0</v>
      </c>
    </row>
    <row r="38" spans="1:11" ht="24" customHeight="1" x14ac:dyDescent="0.2">
      <c r="A38" s="137"/>
      <c r="B38" s="449" t="s">
        <v>525</v>
      </c>
      <c r="C38" s="450"/>
      <c r="D38" s="491">
        <f>IF($K$36&lt;=$K$35,$K$36,$K$35)</f>
        <v>0</v>
      </c>
      <c r="E38" s="492"/>
      <c r="F38" s="493"/>
      <c r="G38" s="356">
        <f>SUMIFS(G5:G34,B5:B34,"&lt;&gt;"&amp;"▼助成対象外",B5:B34,"&lt;&gt;"&amp;"設備費",B5:B34,"&lt;&gt;"&amp;"")</f>
        <v>0</v>
      </c>
      <c r="K38" s="387"/>
    </row>
    <row r="39" spans="1:11" ht="24" customHeight="1" x14ac:dyDescent="0.2">
      <c r="A39" s="137"/>
      <c r="B39" s="449" t="s">
        <v>458</v>
      </c>
      <c r="C39" s="450"/>
      <c r="D39" s="494"/>
      <c r="E39" s="495"/>
      <c r="F39" s="496"/>
      <c r="G39" s="356">
        <f>SUMIF(B5:B34,"▼助成対象外",G5:G34)</f>
        <v>0</v>
      </c>
    </row>
    <row r="40" spans="1:11" ht="24" customHeight="1" thickBot="1" x14ac:dyDescent="0.25">
      <c r="A40" s="137"/>
      <c r="B40" s="455" t="s">
        <v>459</v>
      </c>
      <c r="C40" s="456"/>
      <c r="D40" s="357" t="s">
        <v>443</v>
      </c>
      <c r="E40" s="457" t="s">
        <v>571</v>
      </c>
      <c r="F40" s="458"/>
      <c r="G40" s="264"/>
      <c r="H40" s="375" t="s">
        <v>572</v>
      </c>
    </row>
    <row r="41" spans="1:11" ht="37.5" customHeight="1" thickTop="1" thickBot="1" x14ac:dyDescent="0.25">
      <c r="A41" s="137"/>
      <c r="B41" s="459" t="s">
        <v>495</v>
      </c>
      <c r="C41" s="460"/>
      <c r="D41" s="461" t="str">
        <f>IF(E40=J22,K22,IF(E40=J23,K23,""))</f>
        <v/>
      </c>
      <c r="E41" s="462"/>
      <c r="F41" s="463"/>
      <c r="G41" s="358" t="str">
        <f>IF(ISERROR(D41),0,IF(D41&lt;0,0,D41))</f>
        <v/>
      </c>
    </row>
    <row r="42" spans="1:11" ht="22.5" customHeight="1" x14ac:dyDescent="0.2">
      <c r="A42" s="137"/>
      <c r="B42" s="478" t="s">
        <v>457</v>
      </c>
      <c r="C42" s="478"/>
      <c r="D42" s="478"/>
      <c r="E42" s="478"/>
      <c r="F42" s="478"/>
      <c r="G42" s="478"/>
      <c r="H42" s="376"/>
    </row>
  </sheetData>
  <sheetProtection algorithmName="SHA-512" hashValue="IZTrze5OiB4oWzM5wFFlK8x/1MysRnfrd8wCt+paUtnKgMuAFmguf74pr9XpMUuk6sJCSt6t4iGYrR1BUmP9xw==" saltValue="NX2oRUjDOfo2AbTiWf02sg==" spinCount="100000" sheet="1" formatCells="0" formatColumns="0" formatRows="0"/>
  <mergeCells count="15">
    <mergeCell ref="B41:C41"/>
    <mergeCell ref="D41:F41"/>
    <mergeCell ref="B42:G42"/>
    <mergeCell ref="B38:C38"/>
    <mergeCell ref="D38:F38"/>
    <mergeCell ref="B39:C39"/>
    <mergeCell ref="D39:F39"/>
    <mergeCell ref="B40:C40"/>
    <mergeCell ref="E40:F40"/>
    <mergeCell ref="B3:G3"/>
    <mergeCell ref="B35:C35"/>
    <mergeCell ref="B36:C36"/>
    <mergeCell ref="D36:F36"/>
    <mergeCell ref="B37:C37"/>
    <mergeCell ref="D37:F37"/>
  </mergeCells>
  <phoneticPr fontId="31"/>
  <conditionalFormatting sqref="G40">
    <cfRule type="expression" dxfId="1" priority="1">
      <formula>OR(AND($E$40="申請無し",$G$40&lt;&gt;0),AND($E$40="申請有り",$G$40&lt;=0))</formula>
    </cfRule>
  </conditionalFormatting>
  <dataValidations count="2">
    <dataValidation type="whole" operator="greaterThanOrEqual" allowBlank="1" showInputMessage="1" sqref="E35" xr:uid="{310B20C4-0245-40B1-9AC0-C06F60196599}">
      <formula1>0</formula1>
    </dataValidation>
    <dataValidation imeMode="off" allowBlank="1" showInputMessage="1" showErrorMessage="1" sqref="D5:E34 G5:G34" xr:uid="{19DC63EE-9AA0-4CEA-A945-F2831D479775}"/>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4FBE13E-4A24-4417-8FED-137E1DF55FE8}">
          <x14:formula1>
            <xm:f>選択肢!$I$2:$I$4</xm:f>
          </x14:formula1>
          <xm:sqref>E40:F40</xm:sqref>
        </x14:dataValidation>
        <x14:dataValidation type="list" allowBlank="1" showInputMessage="1" showErrorMessage="1" xr:uid="{AF43484E-1C7E-43D4-A18F-445B45712FF9}">
          <x14:formula1>
            <xm:f>選択肢!$F$3:$F$7</xm:f>
          </x14:formula1>
          <xm:sqref>B5:B34</xm:sqref>
        </x14:dataValidation>
        <x14:dataValidation type="list" allowBlank="1" showInputMessage="1" showErrorMessage="1" xr:uid="{10F7C6FC-80CF-4BB4-9353-4E289D1AE0B4}">
          <x14:formula1>
            <xm:f>選択肢!$G$3:$G$16</xm:f>
          </x14:formula1>
          <xm:sqref>F5:F34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C69E-E4EB-42F9-B9E7-53187B1CB4FC}">
  <dimension ref="A1:K40"/>
  <sheetViews>
    <sheetView showGridLines="0" view="pageBreakPreview" zoomScale="70" zoomScaleNormal="70" zoomScaleSheetLayoutView="70" workbookViewId="0"/>
  </sheetViews>
  <sheetFormatPr defaultColWidth="9" defaultRowHeight="14.4" x14ac:dyDescent="0.2"/>
  <cols>
    <col min="1" max="1" width="2.6640625" style="243" customWidth="1"/>
    <col min="2" max="2" width="10.6640625" style="243" customWidth="1"/>
    <col min="3" max="3" width="42.6640625" style="243" customWidth="1"/>
    <col min="4" max="4" width="13.109375" style="244" customWidth="1"/>
    <col min="5" max="6" width="6.6640625" style="244" customWidth="1"/>
    <col min="7" max="7" width="13.109375" style="243" customWidth="1"/>
    <col min="8" max="8" width="1.6640625" style="243" customWidth="1"/>
    <col min="9" max="9" width="45.6640625" style="245" customWidth="1"/>
    <col min="10" max="10" width="35.6640625" style="245" customWidth="1"/>
    <col min="11" max="11" width="15.6640625" style="243" customWidth="1"/>
    <col min="12" max="125" width="2.6640625" style="243" customWidth="1"/>
    <col min="126" max="16384" width="9" style="243"/>
  </cols>
  <sheetData>
    <row r="1" spans="1:9" ht="10.5" customHeight="1" x14ac:dyDescent="0.2"/>
    <row r="2" spans="1:9" ht="19.5" customHeight="1" x14ac:dyDescent="0.2">
      <c r="A2" s="246"/>
      <c r="B2" s="247" t="s">
        <v>602</v>
      </c>
      <c r="C2" s="246"/>
      <c r="D2" s="248"/>
      <c r="E2" s="248"/>
      <c r="F2" s="248"/>
      <c r="G2" s="246"/>
      <c r="I2" s="136" t="str">
        <f>'１号'!W2</f>
        <v>Ver.5</v>
      </c>
    </row>
    <row r="3" spans="1:9" ht="30" customHeight="1" thickBot="1" x14ac:dyDescent="0.25">
      <c r="A3" s="246"/>
      <c r="B3" s="497" t="s">
        <v>535</v>
      </c>
      <c r="C3" s="497"/>
      <c r="D3" s="497"/>
      <c r="E3" s="497"/>
      <c r="F3" s="497"/>
      <c r="G3" s="497"/>
      <c r="I3" s="249" t="s">
        <v>450</v>
      </c>
    </row>
    <row r="4" spans="1:9" ht="19.5" customHeight="1" thickBot="1" x14ac:dyDescent="0.25">
      <c r="A4" s="246"/>
      <c r="B4" s="250" t="s">
        <v>442</v>
      </c>
      <c r="C4" s="251" t="s">
        <v>313</v>
      </c>
      <c r="D4" s="251" t="s">
        <v>101</v>
      </c>
      <c r="E4" s="251" t="s">
        <v>6</v>
      </c>
      <c r="F4" s="252" t="s">
        <v>236</v>
      </c>
      <c r="G4" s="253" t="s">
        <v>102</v>
      </c>
    </row>
    <row r="5" spans="1:9" ht="19.5" customHeight="1" thickTop="1" x14ac:dyDescent="0.2">
      <c r="A5" s="254">
        <v>1</v>
      </c>
      <c r="B5" s="261"/>
      <c r="C5" s="125"/>
      <c r="D5" s="126"/>
      <c r="E5" s="127"/>
      <c r="F5" s="127"/>
      <c r="G5" s="255" t="str">
        <f>IF(D5="","",D5*E5)</f>
        <v/>
      </c>
    </row>
    <row r="6" spans="1:9" ht="19.5" customHeight="1" x14ac:dyDescent="0.2">
      <c r="A6" s="254">
        <v>2</v>
      </c>
      <c r="B6" s="262"/>
      <c r="C6" s="128"/>
      <c r="D6" s="129"/>
      <c r="E6" s="127"/>
      <c r="F6" s="127"/>
      <c r="G6" s="256" t="str">
        <f t="shared" ref="G6:G34" si="0">IF(D6="","",D6*E6)</f>
        <v/>
      </c>
    </row>
    <row r="7" spans="1:9" ht="19.5" customHeight="1" x14ac:dyDescent="0.2">
      <c r="A7" s="254">
        <v>3</v>
      </c>
      <c r="B7" s="262"/>
      <c r="C7" s="128"/>
      <c r="D7" s="129"/>
      <c r="E7" s="127"/>
      <c r="F7" s="127"/>
      <c r="G7" s="256" t="str">
        <f t="shared" si="0"/>
        <v/>
      </c>
    </row>
    <row r="8" spans="1:9" ht="19.5" customHeight="1" x14ac:dyDescent="0.2">
      <c r="A8" s="254">
        <v>4</v>
      </c>
      <c r="B8" s="262"/>
      <c r="C8" s="128"/>
      <c r="D8" s="129"/>
      <c r="E8" s="127"/>
      <c r="F8" s="127"/>
      <c r="G8" s="256" t="str">
        <f t="shared" si="0"/>
        <v/>
      </c>
    </row>
    <row r="9" spans="1:9" ht="19.5" customHeight="1" x14ac:dyDescent="0.2">
      <c r="A9" s="254">
        <v>5</v>
      </c>
      <c r="B9" s="262"/>
      <c r="C9" s="128"/>
      <c r="D9" s="129"/>
      <c r="E9" s="127"/>
      <c r="F9" s="127"/>
      <c r="G9" s="256" t="str">
        <f t="shared" si="0"/>
        <v/>
      </c>
    </row>
    <row r="10" spans="1:9" ht="19.5" customHeight="1" x14ac:dyDescent="0.2">
      <c r="A10" s="254">
        <v>6</v>
      </c>
      <c r="B10" s="262"/>
      <c r="C10" s="128"/>
      <c r="D10" s="129"/>
      <c r="E10" s="320"/>
      <c r="F10" s="127"/>
      <c r="G10" s="256" t="str">
        <f t="shared" si="0"/>
        <v/>
      </c>
    </row>
    <row r="11" spans="1:9" ht="19.5" customHeight="1" x14ac:dyDescent="0.2">
      <c r="A11" s="254">
        <v>7</v>
      </c>
      <c r="B11" s="262"/>
      <c r="C11" s="128"/>
      <c r="D11" s="129"/>
      <c r="E11" s="320"/>
      <c r="F11" s="127"/>
      <c r="G11" s="256" t="str">
        <f t="shared" si="0"/>
        <v/>
      </c>
    </row>
    <row r="12" spans="1:9" ht="19.5" customHeight="1" x14ac:dyDescent="0.2">
      <c r="A12" s="254">
        <v>8</v>
      </c>
      <c r="B12" s="262"/>
      <c r="C12" s="128"/>
      <c r="D12" s="129"/>
      <c r="E12" s="320"/>
      <c r="F12" s="127"/>
      <c r="G12" s="256" t="str">
        <f t="shared" si="0"/>
        <v/>
      </c>
    </row>
    <row r="13" spans="1:9" ht="19.5" customHeight="1" x14ac:dyDescent="0.2">
      <c r="A13" s="254">
        <v>9</v>
      </c>
      <c r="B13" s="262"/>
      <c r="C13" s="128"/>
      <c r="D13" s="129"/>
      <c r="E13" s="320"/>
      <c r="F13" s="127"/>
      <c r="G13" s="256" t="str">
        <f t="shared" si="0"/>
        <v/>
      </c>
    </row>
    <row r="14" spans="1:9" ht="19.5" customHeight="1" x14ac:dyDescent="0.2">
      <c r="A14" s="254">
        <v>10</v>
      </c>
      <c r="B14" s="262"/>
      <c r="C14" s="128"/>
      <c r="D14" s="129"/>
      <c r="E14" s="320"/>
      <c r="F14" s="127"/>
      <c r="G14" s="256" t="str">
        <f t="shared" si="0"/>
        <v/>
      </c>
    </row>
    <row r="15" spans="1:9" ht="19.5" customHeight="1" x14ac:dyDescent="0.2">
      <c r="A15" s="254">
        <v>11</v>
      </c>
      <c r="B15" s="262"/>
      <c r="C15" s="128"/>
      <c r="D15" s="129"/>
      <c r="E15" s="320"/>
      <c r="F15" s="127"/>
      <c r="G15" s="256" t="str">
        <f t="shared" si="0"/>
        <v/>
      </c>
    </row>
    <row r="16" spans="1:9" ht="19.5" customHeight="1" x14ac:dyDescent="0.2">
      <c r="A16" s="254">
        <v>12</v>
      </c>
      <c r="B16" s="262"/>
      <c r="C16" s="128"/>
      <c r="D16" s="129"/>
      <c r="E16" s="320"/>
      <c r="F16" s="127"/>
      <c r="G16" s="256" t="str">
        <f t="shared" si="0"/>
        <v/>
      </c>
    </row>
    <row r="17" spans="1:11" ht="19.5" customHeight="1" x14ac:dyDescent="0.2">
      <c r="A17" s="254">
        <v>13</v>
      </c>
      <c r="B17" s="262"/>
      <c r="C17" s="128"/>
      <c r="D17" s="129"/>
      <c r="E17" s="320"/>
      <c r="F17" s="127"/>
      <c r="G17" s="256" t="str">
        <f t="shared" si="0"/>
        <v/>
      </c>
    </row>
    <row r="18" spans="1:11" ht="19.5" customHeight="1" x14ac:dyDescent="0.2">
      <c r="A18" s="254">
        <v>14</v>
      </c>
      <c r="B18" s="262"/>
      <c r="C18" s="128"/>
      <c r="D18" s="129"/>
      <c r="E18" s="320"/>
      <c r="F18" s="127"/>
      <c r="G18" s="256" t="str">
        <f t="shared" si="0"/>
        <v/>
      </c>
    </row>
    <row r="19" spans="1:11" ht="19.5" customHeight="1" x14ac:dyDescent="0.2">
      <c r="A19" s="254">
        <v>15</v>
      </c>
      <c r="B19" s="262"/>
      <c r="C19" s="128"/>
      <c r="D19" s="129"/>
      <c r="E19" s="320"/>
      <c r="F19" s="127"/>
      <c r="G19" s="256" t="str">
        <f t="shared" si="0"/>
        <v/>
      </c>
    </row>
    <row r="20" spans="1:11" ht="19.5" customHeight="1" x14ac:dyDescent="0.2">
      <c r="A20" s="254">
        <v>16</v>
      </c>
      <c r="B20" s="262"/>
      <c r="C20" s="128"/>
      <c r="D20" s="129"/>
      <c r="E20" s="320"/>
      <c r="F20" s="127"/>
      <c r="G20" s="256" t="str">
        <f t="shared" si="0"/>
        <v/>
      </c>
    </row>
    <row r="21" spans="1:11" ht="19.5" customHeight="1" x14ac:dyDescent="0.2">
      <c r="A21" s="254">
        <v>17</v>
      </c>
      <c r="B21" s="262"/>
      <c r="C21" s="128"/>
      <c r="D21" s="129"/>
      <c r="E21" s="320"/>
      <c r="F21" s="127"/>
      <c r="G21" s="256" t="str">
        <f t="shared" si="0"/>
        <v/>
      </c>
      <c r="J21" s="137" t="s">
        <v>567</v>
      </c>
      <c r="K21" s="138"/>
    </row>
    <row r="22" spans="1:11" ht="19.5" customHeight="1" x14ac:dyDescent="0.2">
      <c r="A22" s="254">
        <v>18</v>
      </c>
      <c r="B22" s="262"/>
      <c r="C22" s="128"/>
      <c r="D22" s="129"/>
      <c r="E22" s="320"/>
      <c r="F22" s="127"/>
      <c r="G22" s="256" t="str">
        <f t="shared" si="0"/>
        <v/>
      </c>
      <c r="J22" s="352" t="s">
        <v>568</v>
      </c>
      <c r="K22" s="353">
        <f>IF(ROUNDDOWN(G36*2/3-G38,-3)&gt;G35,G35,ROUNDDOWN(G36*2/3-G38,-3))</f>
        <v>0</v>
      </c>
    </row>
    <row r="23" spans="1:11" ht="19.5" customHeight="1" x14ac:dyDescent="0.2">
      <c r="A23" s="254">
        <v>19</v>
      </c>
      <c r="B23" s="262"/>
      <c r="C23" s="128"/>
      <c r="D23" s="129"/>
      <c r="E23" s="320"/>
      <c r="F23" s="127"/>
      <c r="G23" s="256" t="str">
        <f t="shared" si="0"/>
        <v/>
      </c>
      <c r="J23" s="352" t="s">
        <v>569</v>
      </c>
      <c r="K23" s="353">
        <f>IF(ROUNDDOWN(G36*2/3,-3)&gt;G35,G35,ROUNDDOWN(G36*2/3,-3))</f>
        <v>0</v>
      </c>
    </row>
    <row r="24" spans="1:11" ht="19.5" customHeight="1" x14ac:dyDescent="0.2">
      <c r="A24" s="254">
        <v>20</v>
      </c>
      <c r="B24" s="262"/>
      <c r="C24" s="128"/>
      <c r="D24" s="129"/>
      <c r="E24" s="320"/>
      <c r="F24" s="127"/>
      <c r="G24" s="256" t="str">
        <f t="shared" si="0"/>
        <v/>
      </c>
    </row>
    <row r="25" spans="1:11" ht="19.5" customHeight="1" x14ac:dyDescent="0.2">
      <c r="A25" s="254">
        <v>21</v>
      </c>
      <c r="B25" s="262"/>
      <c r="C25" s="128"/>
      <c r="D25" s="129"/>
      <c r="E25" s="320"/>
      <c r="F25" s="127"/>
      <c r="G25" s="256" t="str">
        <f t="shared" si="0"/>
        <v/>
      </c>
    </row>
    <row r="26" spans="1:11" ht="19.5" customHeight="1" x14ac:dyDescent="0.2">
      <c r="A26" s="254">
        <v>22</v>
      </c>
      <c r="B26" s="262"/>
      <c r="C26" s="128"/>
      <c r="D26" s="129"/>
      <c r="E26" s="320"/>
      <c r="F26" s="127"/>
      <c r="G26" s="256" t="str">
        <f t="shared" si="0"/>
        <v/>
      </c>
    </row>
    <row r="27" spans="1:11" ht="19.5" customHeight="1" x14ac:dyDescent="0.2">
      <c r="A27" s="254">
        <v>23</v>
      </c>
      <c r="B27" s="262"/>
      <c r="C27" s="128"/>
      <c r="D27" s="129"/>
      <c r="E27" s="320"/>
      <c r="F27" s="127"/>
      <c r="G27" s="256" t="str">
        <f t="shared" si="0"/>
        <v/>
      </c>
    </row>
    <row r="28" spans="1:11" ht="19.5" customHeight="1" x14ac:dyDescent="0.2">
      <c r="A28" s="254">
        <v>24</v>
      </c>
      <c r="B28" s="262"/>
      <c r="C28" s="128"/>
      <c r="D28" s="129"/>
      <c r="E28" s="320"/>
      <c r="F28" s="127"/>
      <c r="G28" s="256" t="str">
        <f t="shared" si="0"/>
        <v/>
      </c>
    </row>
    <row r="29" spans="1:11" ht="19.5" customHeight="1" x14ac:dyDescent="0.2">
      <c r="A29" s="254">
        <v>25</v>
      </c>
      <c r="B29" s="262"/>
      <c r="C29" s="128"/>
      <c r="D29" s="129"/>
      <c r="E29" s="320"/>
      <c r="F29" s="127"/>
      <c r="G29" s="256" t="str">
        <f t="shared" si="0"/>
        <v/>
      </c>
    </row>
    <row r="30" spans="1:11" ht="19.5" customHeight="1" x14ac:dyDescent="0.2">
      <c r="A30" s="254">
        <v>26</v>
      </c>
      <c r="B30" s="262"/>
      <c r="C30" s="128"/>
      <c r="D30" s="129"/>
      <c r="E30" s="320"/>
      <c r="F30" s="127"/>
      <c r="G30" s="256" t="str">
        <f t="shared" si="0"/>
        <v/>
      </c>
    </row>
    <row r="31" spans="1:11" ht="19.5" customHeight="1" x14ac:dyDescent="0.2">
      <c r="A31" s="254">
        <v>27</v>
      </c>
      <c r="B31" s="401"/>
      <c r="C31" s="128"/>
      <c r="D31" s="129"/>
      <c r="E31" s="320"/>
      <c r="F31" s="127"/>
      <c r="G31" s="256" t="str">
        <f t="shared" si="0"/>
        <v/>
      </c>
    </row>
    <row r="32" spans="1:11" ht="19.5" customHeight="1" x14ac:dyDescent="0.2">
      <c r="A32" s="254">
        <v>28</v>
      </c>
      <c r="B32" s="399"/>
      <c r="C32" s="128"/>
      <c r="D32" s="129"/>
      <c r="E32" s="320"/>
      <c r="F32" s="127"/>
      <c r="G32" s="256" t="str">
        <f>IF(D32="","",D32*E32)</f>
        <v/>
      </c>
    </row>
    <row r="33" spans="1:8" ht="19.5" customHeight="1" x14ac:dyDescent="0.2">
      <c r="A33" s="254">
        <v>29</v>
      </c>
      <c r="B33" s="262"/>
      <c r="C33" s="128"/>
      <c r="D33" s="129"/>
      <c r="E33" s="320"/>
      <c r="F33" s="127"/>
      <c r="G33" s="256" t="str">
        <f>IF(D33="","",D33*E33)</f>
        <v/>
      </c>
    </row>
    <row r="34" spans="1:8" ht="19.5" customHeight="1" thickBot="1" x14ac:dyDescent="0.25">
      <c r="A34" s="254">
        <v>30</v>
      </c>
      <c r="B34" s="263"/>
      <c r="C34" s="197"/>
      <c r="D34" s="130"/>
      <c r="E34" s="321"/>
      <c r="F34" s="198"/>
      <c r="G34" s="257" t="str">
        <f t="shared" si="0"/>
        <v/>
      </c>
    </row>
    <row r="35" spans="1:8" ht="24" customHeight="1" x14ac:dyDescent="0.2">
      <c r="A35" s="246"/>
      <c r="B35" s="445" t="s">
        <v>480</v>
      </c>
      <c r="C35" s="446"/>
      <c r="D35" s="328" t="s">
        <v>591</v>
      </c>
      <c r="E35" s="498"/>
      <c r="F35" s="499"/>
      <c r="G35" s="355">
        <f>63000000</f>
        <v>63000000</v>
      </c>
    </row>
    <row r="36" spans="1:8" ht="24" customHeight="1" x14ac:dyDescent="0.2">
      <c r="A36" s="246"/>
      <c r="B36" s="449" t="s">
        <v>481</v>
      </c>
      <c r="C36" s="450"/>
      <c r="D36" s="451"/>
      <c r="E36" s="452"/>
      <c r="F36" s="453"/>
      <c r="G36" s="356">
        <f>SUMIF(B5:B34,"&lt;&gt;"&amp;"▼助成対象外",G5:G34)</f>
        <v>0</v>
      </c>
    </row>
    <row r="37" spans="1:8" ht="24" customHeight="1" x14ac:dyDescent="0.2">
      <c r="A37" s="246"/>
      <c r="B37" s="449" t="s">
        <v>482</v>
      </c>
      <c r="C37" s="450"/>
      <c r="D37" s="451"/>
      <c r="E37" s="452"/>
      <c r="F37" s="453"/>
      <c r="G37" s="356">
        <f>SUMIF(B5:B34,"▼助成対象外",G5:G34)</f>
        <v>0</v>
      </c>
    </row>
    <row r="38" spans="1:8" ht="24" customHeight="1" thickBot="1" x14ac:dyDescent="0.25">
      <c r="A38" s="246"/>
      <c r="B38" s="455" t="s">
        <v>463</v>
      </c>
      <c r="C38" s="456"/>
      <c r="D38" s="388" t="s">
        <v>443</v>
      </c>
      <c r="E38" s="457" t="s">
        <v>571</v>
      </c>
      <c r="F38" s="458"/>
      <c r="G38" s="264"/>
      <c r="H38" s="260" t="s">
        <v>572</v>
      </c>
    </row>
    <row r="39" spans="1:8" ht="37.5" customHeight="1" thickTop="1" thickBot="1" x14ac:dyDescent="0.25">
      <c r="A39" s="246"/>
      <c r="B39" s="459" t="s">
        <v>496</v>
      </c>
      <c r="C39" s="460"/>
      <c r="D39" s="461" t="str">
        <f>IF(E38=J22,K22,IF(E38=J23,K23,""))</f>
        <v/>
      </c>
      <c r="E39" s="462"/>
      <c r="F39" s="463"/>
      <c r="G39" s="358" t="str">
        <f>IF(OR($G$35=0,ISERROR(D39)),0,IF(D39&lt;0,0,D39))</f>
        <v/>
      </c>
    </row>
    <row r="40" spans="1:8" ht="22.5" customHeight="1" x14ac:dyDescent="0.2">
      <c r="A40" s="246"/>
      <c r="B40" s="478" t="s">
        <v>457</v>
      </c>
      <c r="C40" s="478"/>
      <c r="D40" s="478"/>
      <c r="E40" s="478"/>
      <c r="F40" s="478"/>
      <c r="G40" s="478"/>
      <c r="H40" s="259"/>
    </row>
  </sheetData>
  <sheetProtection algorithmName="SHA-512" hashValue="uBeF3KbaHJPEObTXRbVBIqvw3JvNnTgvAXxJVQ84DW915zQmdWlhak7MMHHKhoTOtHOnieyCteUADtFWtedj7Q==" saltValue="wKl0kVWKOUFRLEMGiXSdJg==" spinCount="100000" sheet="1" formatCells="0" formatColumns="0" formatRows="0"/>
  <mergeCells count="12">
    <mergeCell ref="B38:C38"/>
    <mergeCell ref="E38:F38"/>
    <mergeCell ref="B39:C39"/>
    <mergeCell ref="D39:F39"/>
    <mergeCell ref="B40:G40"/>
    <mergeCell ref="B37:C37"/>
    <mergeCell ref="D37:F37"/>
    <mergeCell ref="B3:G3"/>
    <mergeCell ref="B35:C35"/>
    <mergeCell ref="E35:F35"/>
    <mergeCell ref="B36:C36"/>
    <mergeCell ref="D36:F36"/>
  </mergeCells>
  <phoneticPr fontId="31"/>
  <conditionalFormatting sqref="G38">
    <cfRule type="expression" dxfId="0" priority="1">
      <formula>OR(AND($E$38="申請無し",$G$38&lt;&gt;0),AND($E$38="申請有り",$G$38&lt;=0))</formula>
    </cfRule>
  </conditionalFormatting>
  <dataValidations count="1">
    <dataValidation imeMode="off" allowBlank="1" showInputMessage="1" showErrorMessage="1" sqref="G38 G5:G34 D10:E34 D5:D9" xr:uid="{AC4FCE96-778E-4159-9A75-57AD61115558}"/>
  </dataValidations>
  <printOptions horizontalCentered="1"/>
  <pageMargins left="0.55118110236220474" right="0.43307086614173229" top="0.39370078740157483" bottom="0.47244094488188981" header="0.19685039370078741" footer="0.23622047244094491"/>
  <pageSetup paperSize="9" orientation="portrait" r:id="rId1"/>
  <headerFooter>
    <oddFooter>&amp;R&amp;"ＭＳ Ｐ明朝,標準"&amp;10（日本産業規格A列4番）</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08F868-0182-4ADC-9B7E-566FF3E41288}">
          <x14:formula1>
            <xm:f>選択肢!$G$3:$G$16</xm:f>
          </x14:formula1>
          <xm:sqref>F5:F34</xm:sqref>
        </x14:dataValidation>
        <x14:dataValidation type="list" allowBlank="1" showInputMessage="1" showErrorMessage="1" xr:uid="{5A69D546-D7C7-4BCF-975F-FA5B6D0E3AA3}">
          <x14:formula1>
            <xm:f>選択肢!$I$2:$I$4</xm:f>
          </x14:formula1>
          <xm:sqref>E38:F38</xm:sqref>
        </x14:dataValidation>
        <x14:dataValidation type="list" allowBlank="1" showInputMessage="1" showErrorMessage="1" xr:uid="{0510B1BC-E2AA-4DB1-927A-2FF02F0D8B7C}">
          <x14:formula1>
            <xm:f>選択肢!$F$3:$F$7</xm:f>
          </x14:formula1>
          <xm:sqref>B33:B34 B10:B30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92D050"/>
    <pageSetUpPr fitToPage="1"/>
  </sheetPr>
  <dimension ref="C2:H18"/>
  <sheetViews>
    <sheetView showGridLines="0" zoomScale="70" zoomScaleNormal="70" zoomScaleSheetLayoutView="100" workbookViewId="0"/>
  </sheetViews>
  <sheetFormatPr defaultColWidth="9" defaultRowHeight="13.2" x14ac:dyDescent="0.2"/>
  <cols>
    <col min="1" max="1" width="2.6640625" style="132" customWidth="1"/>
    <col min="2" max="2" width="1.6640625" style="132" customWidth="1"/>
    <col min="3" max="3" width="17.109375" style="132" customWidth="1"/>
    <col min="4" max="4" width="79.6640625" style="140" customWidth="1"/>
    <col min="5" max="5" width="1.6640625" style="132" customWidth="1"/>
    <col min="6" max="6" width="3.33203125" style="132" customWidth="1"/>
    <col min="7" max="7" width="2.6640625" style="132" customWidth="1"/>
    <col min="8" max="8" width="7.33203125" style="132" customWidth="1"/>
    <col min="9" max="64" width="2.6640625" style="132" customWidth="1"/>
    <col min="65" max="16384" width="9" style="132"/>
  </cols>
  <sheetData>
    <row r="2" spans="3:8" ht="19.5" customHeight="1" x14ac:dyDescent="0.2">
      <c r="C2" s="155" t="s">
        <v>402</v>
      </c>
      <c r="F2" s="141" t="str">
        <f>'１号'!$W$2</f>
        <v>Ver.5</v>
      </c>
    </row>
    <row r="3" spans="3:8" ht="30" customHeight="1" x14ac:dyDescent="0.2">
      <c r="C3" s="503" t="s">
        <v>388</v>
      </c>
      <c r="D3" s="503"/>
    </row>
    <row r="4" spans="3:8" s="140" customFormat="1" ht="24" customHeight="1" x14ac:dyDescent="0.2">
      <c r="C4" s="142" t="s">
        <v>260</v>
      </c>
      <c r="D4" s="297" t="str">
        <f>IF('１号'!E15="","",'１号'!E15)</f>
        <v/>
      </c>
      <c r="F4" s="133" t="s">
        <v>261</v>
      </c>
    </row>
    <row r="5" spans="3:8" s="140" customFormat="1" ht="24" customHeight="1" x14ac:dyDescent="0.2">
      <c r="C5" s="143"/>
      <c r="D5" s="144"/>
      <c r="H5" s="133"/>
    </row>
    <row r="6" spans="3:8" ht="24" customHeight="1" x14ac:dyDescent="0.2">
      <c r="C6" s="155" t="s">
        <v>385</v>
      </c>
      <c r="D6" s="155"/>
    </row>
    <row r="7" spans="3:8" s="140" customFormat="1" ht="120.75" customHeight="1" x14ac:dyDescent="0.2">
      <c r="C7" s="145" t="s">
        <v>382</v>
      </c>
      <c r="D7" s="146" t="s">
        <v>434</v>
      </c>
    </row>
    <row r="8" spans="3:8" s="140" customFormat="1" ht="260.25" customHeight="1" x14ac:dyDescent="0.2">
      <c r="C8" s="147" t="s">
        <v>372</v>
      </c>
      <c r="D8" s="148" t="s">
        <v>540</v>
      </c>
    </row>
    <row r="9" spans="3:8" s="140" customFormat="1" ht="33" customHeight="1" x14ac:dyDescent="0.2">
      <c r="C9" s="145" t="s">
        <v>371</v>
      </c>
      <c r="D9" s="148" t="s">
        <v>374</v>
      </c>
    </row>
    <row r="10" spans="3:8" s="140" customFormat="1" ht="33" customHeight="1" x14ac:dyDescent="0.2">
      <c r="C10" s="145" t="s">
        <v>373</v>
      </c>
      <c r="D10" s="148" t="s">
        <v>375</v>
      </c>
    </row>
    <row r="11" spans="3:8" s="140" customFormat="1" ht="70.5" customHeight="1" x14ac:dyDescent="0.2">
      <c r="C11" s="201" t="s">
        <v>381</v>
      </c>
      <c r="D11" s="150"/>
    </row>
    <row r="12" spans="3:8" s="140" customFormat="1" ht="30" customHeight="1" x14ac:dyDescent="0.2">
      <c r="C12" s="500" t="s">
        <v>377</v>
      </c>
      <c r="D12" s="151" t="s">
        <v>376</v>
      </c>
    </row>
    <row r="13" spans="3:8" s="140" customFormat="1" ht="30" customHeight="1" x14ac:dyDescent="0.2">
      <c r="C13" s="501"/>
      <c r="D13" s="152" t="s">
        <v>378</v>
      </c>
    </row>
    <row r="14" spans="3:8" s="140" customFormat="1" ht="36" customHeight="1" x14ac:dyDescent="0.2">
      <c r="C14" s="500" t="s">
        <v>379</v>
      </c>
      <c r="D14" s="149" t="s">
        <v>423</v>
      </c>
    </row>
    <row r="15" spans="3:8" s="140" customFormat="1" ht="24" customHeight="1" x14ac:dyDescent="0.2">
      <c r="C15" s="502"/>
      <c r="D15" s="152" t="s">
        <v>380</v>
      </c>
    </row>
    <row r="16" spans="3:8" s="140" customFormat="1" ht="30" customHeight="1" x14ac:dyDescent="0.2">
      <c r="C16" s="502"/>
      <c r="D16" s="149" t="s">
        <v>383</v>
      </c>
    </row>
    <row r="17" spans="3:4" s="140" customFormat="1" ht="30" customHeight="1" x14ac:dyDescent="0.2">
      <c r="C17" s="501"/>
      <c r="D17" s="152" t="s">
        <v>380</v>
      </c>
    </row>
    <row r="18" spans="3:4" s="140" customFormat="1" ht="24" customHeight="1" x14ac:dyDescent="0.2">
      <c r="C18" s="153" t="s">
        <v>384</v>
      </c>
    </row>
  </sheetData>
  <sheetProtection algorithmName="SHA-512" hashValue="ZtLhlI9g18BXtnolrTCK5mhK8tEZKDlwE0xtHN6zLE40hQ6f11OiVTzvJC/BklQyVuPC7cwTDVRUrt5Y8zLWzg==" saltValue="KjRFpcWzIi2+FJg4kmLBRg==" spinCount="100000" sheet="1" formatCells="0" formatColumns="0" formatRows="0" selectLockedCells="1"/>
  <mergeCells count="3">
    <mergeCell ref="C12:C13"/>
    <mergeCell ref="C14:C17"/>
    <mergeCell ref="C3:D3"/>
  </mergeCells>
  <phoneticPr fontId="5"/>
  <printOptions verticalCentered="1"/>
  <pageMargins left="0.74803149606299213" right="0.43307086614173229" top="0.39370078740157483" bottom="0.47" header="0.19685039370078741" footer="0.23622047244094491"/>
  <pageSetup paperSize="9" scale="92" fitToHeight="0" orientation="portrait" r:id="rId1"/>
  <headerFooter>
    <oddFooter>&amp;R&amp;"ＭＳ Ｐ明朝,標準"&amp;10（日本産業規格A列4番）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C2:AM57"/>
  <sheetViews>
    <sheetView showGridLines="0" zoomScaleNormal="100" zoomScaleSheetLayoutView="100" workbookViewId="0"/>
  </sheetViews>
  <sheetFormatPr defaultColWidth="2.44140625" defaultRowHeight="14.4" x14ac:dyDescent="0.2"/>
  <cols>
    <col min="1" max="1" width="2.44140625" style="2"/>
    <col min="2" max="2" width="1.6640625" style="2" customWidth="1"/>
    <col min="3" max="37" width="2.44140625" style="2"/>
    <col min="38" max="38" width="1.6640625" style="2" customWidth="1"/>
    <col min="39" max="16384" width="2.44140625" style="2"/>
  </cols>
  <sheetData>
    <row r="2" spans="3:39" ht="19.5" customHeight="1" x14ac:dyDescent="0.2">
      <c r="C2" s="2" t="s">
        <v>331</v>
      </c>
      <c r="AM2" s="154" t="str">
        <f>'１号'!$W$2</f>
        <v>Ver.5</v>
      </c>
    </row>
    <row r="3" spans="3:39" ht="30" customHeight="1" x14ac:dyDescent="0.2">
      <c r="C3" s="2" t="s">
        <v>386</v>
      </c>
    </row>
    <row r="4" spans="3:39" x14ac:dyDescent="0.2">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8"/>
    </row>
    <row r="5" spans="3:39" x14ac:dyDescent="0.2">
      <c r="C5" s="1"/>
      <c r="AK5" s="3"/>
    </row>
    <row r="6" spans="3:39" x14ac:dyDescent="0.2">
      <c r="C6" s="1"/>
      <c r="AK6" s="3"/>
    </row>
    <row r="7" spans="3:39" x14ac:dyDescent="0.2">
      <c r="C7" s="1"/>
      <c r="AK7" s="3"/>
    </row>
    <row r="8" spans="3:39" x14ac:dyDescent="0.2">
      <c r="C8" s="1"/>
      <c r="AK8" s="3"/>
    </row>
    <row r="9" spans="3:39" x14ac:dyDescent="0.2">
      <c r="C9" s="1"/>
      <c r="AK9" s="3"/>
    </row>
    <row r="10" spans="3:39" x14ac:dyDescent="0.2">
      <c r="C10" s="1"/>
      <c r="AK10" s="3"/>
    </row>
    <row r="11" spans="3:39" x14ac:dyDescent="0.2">
      <c r="C11" s="1"/>
      <c r="AK11" s="3"/>
    </row>
    <row r="12" spans="3:39" x14ac:dyDescent="0.2">
      <c r="C12" s="1"/>
      <c r="AK12" s="3"/>
    </row>
    <row r="13" spans="3:39" x14ac:dyDescent="0.2">
      <c r="C13" s="1"/>
      <c r="AK13" s="3"/>
    </row>
    <row r="14" spans="3:39" x14ac:dyDescent="0.2">
      <c r="C14" s="1"/>
      <c r="AK14" s="3"/>
    </row>
    <row r="15" spans="3:39" x14ac:dyDescent="0.2">
      <c r="C15" s="1"/>
      <c r="AK15" s="3"/>
    </row>
    <row r="16" spans="3:39" x14ac:dyDescent="0.2">
      <c r="C16" s="1"/>
      <c r="AK16" s="3"/>
    </row>
    <row r="17" spans="3:37" x14ac:dyDescent="0.2">
      <c r="C17" s="1"/>
      <c r="AK17" s="3"/>
    </row>
    <row r="18" spans="3:37" x14ac:dyDescent="0.2">
      <c r="C18" s="1"/>
      <c r="AK18" s="3"/>
    </row>
    <row r="19" spans="3:37" x14ac:dyDescent="0.2">
      <c r="C19" s="1"/>
      <c r="AK19" s="3"/>
    </row>
    <row r="20" spans="3:37" x14ac:dyDescent="0.2">
      <c r="C20" s="1"/>
      <c r="AK20" s="3"/>
    </row>
    <row r="21" spans="3:37" x14ac:dyDescent="0.2">
      <c r="C21" s="1"/>
      <c r="AK21" s="3"/>
    </row>
    <row r="22" spans="3:37" x14ac:dyDescent="0.2">
      <c r="C22" s="1"/>
      <c r="AK22" s="3"/>
    </row>
    <row r="23" spans="3:37" x14ac:dyDescent="0.2">
      <c r="C23" s="1"/>
      <c r="AK23" s="3"/>
    </row>
    <row r="24" spans="3:37" x14ac:dyDescent="0.2">
      <c r="C24" s="1"/>
      <c r="AK24" s="3"/>
    </row>
    <row r="25" spans="3:37" x14ac:dyDescent="0.2">
      <c r="C25" s="1"/>
      <c r="AK25" s="3"/>
    </row>
    <row r="26" spans="3:37" x14ac:dyDescent="0.2">
      <c r="C26" s="1"/>
      <c r="AK26" s="3"/>
    </row>
    <row r="27" spans="3:37" x14ac:dyDescent="0.2">
      <c r="C27" s="1"/>
      <c r="AK27" s="3"/>
    </row>
    <row r="28" spans="3:37" x14ac:dyDescent="0.2">
      <c r="C28" s="1"/>
      <c r="AK28" s="3"/>
    </row>
    <row r="29" spans="3:37" x14ac:dyDescent="0.2">
      <c r="C29" s="1"/>
      <c r="AK29" s="3"/>
    </row>
    <row r="30" spans="3:37" x14ac:dyDescent="0.2">
      <c r="C30" s="1"/>
      <c r="AK30" s="3"/>
    </row>
    <row r="31" spans="3:37" x14ac:dyDescent="0.2">
      <c r="C31" s="1"/>
      <c r="AK31" s="3"/>
    </row>
    <row r="32" spans="3:37" x14ac:dyDescent="0.2">
      <c r="C32" s="1"/>
      <c r="AK32" s="3"/>
    </row>
    <row r="33" spans="3:37" x14ac:dyDescent="0.2">
      <c r="C33" s="1"/>
      <c r="AK33" s="3"/>
    </row>
    <row r="34" spans="3:37" x14ac:dyDescent="0.2">
      <c r="C34" s="1"/>
      <c r="AK34" s="3"/>
    </row>
    <row r="35" spans="3:37" x14ac:dyDescent="0.2">
      <c r="C35" s="1"/>
      <c r="AK35" s="3"/>
    </row>
    <row r="36" spans="3:37" x14ac:dyDescent="0.2">
      <c r="C36" s="1"/>
      <c r="AK36" s="3"/>
    </row>
    <row r="37" spans="3:37" x14ac:dyDescent="0.2">
      <c r="C37" s="1"/>
      <c r="AK37" s="3"/>
    </row>
    <row r="38" spans="3:37" x14ac:dyDescent="0.2">
      <c r="C38" s="1"/>
      <c r="AK38" s="3"/>
    </row>
    <row r="39" spans="3:37" x14ac:dyDescent="0.2">
      <c r="C39" s="1"/>
      <c r="AK39" s="3"/>
    </row>
    <row r="40" spans="3:37" x14ac:dyDescent="0.2">
      <c r="C40" s="1"/>
      <c r="AK40" s="3"/>
    </row>
    <row r="41" spans="3:37" x14ac:dyDescent="0.2">
      <c r="C41" s="1"/>
      <c r="AK41" s="3"/>
    </row>
    <row r="42" spans="3:37" x14ac:dyDescent="0.2">
      <c r="C42" s="1"/>
      <c r="AK42" s="3"/>
    </row>
    <row r="43" spans="3:37" x14ac:dyDescent="0.2">
      <c r="C43" s="1"/>
      <c r="AK43" s="3"/>
    </row>
    <row r="44" spans="3:37" x14ac:dyDescent="0.2">
      <c r="C44" s="1"/>
      <c r="AK44" s="3"/>
    </row>
    <row r="45" spans="3:37" x14ac:dyDescent="0.2">
      <c r="C45" s="1"/>
      <c r="AK45" s="3"/>
    </row>
    <row r="46" spans="3:37" x14ac:dyDescent="0.2">
      <c r="C46" s="1"/>
      <c r="AK46" s="3"/>
    </row>
    <row r="47" spans="3:37" x14ac:dyDescent="0.2">
      <c r="C47" s="1"/>
      <c r="AK47" s="3"/>
    </row>
    <row r="48" spans="3:37" x14ac:dyDescent="0.2">
      <c r="C48" s="1"/>
      <c r="AK48" s="3"/>
    </row>
    <row r="49" spans="3:37" x14ac:dyDescent="0.2">
      <c r="C49" s="1"/>
      <c r="AK49" s="3"/>
    </row>
    <row r="50" spans="3:37" x14ac:dyDescent="0.2">
      <c r="C50" s="1"/>
      <c r="AK50" s="3"/>
    </row>
    <row r="51" spans="3:37" x14ac:dyDescent="0.2">
      <c r="C51" s="1"/>
      <c r="AK51" s="3"/>
    </row>
    <row r="52" spans="3:37" x14ac:dyDescent="0.2">
      <c r="C52" s="1"/>
      <c r="AK52" s="3"/>
    </row>
    <row r="53" spans="3:37" x14ac:dyDescent="0.2">
      <c r="C53" s="1"/>
      <c r="AK53" s="3"/>
    </row>
    <row r="54" spans="3:37" x14ac:dyDescent="0.2">
      <c r="C54" s="1"/>
      <c r="AK54" s="3"/>
    </row>
    <row r="55" spans="3:37" x14ac:dyDescent="0.2">
      <c r="C55" s="1"/>
      <c r="AK55" s="3"/>
    </row>
    <row r="56" spans="3:37" x14ac:dyDescent="0.2">
      <c r="C56" s="1"/>
      <c r="AK56" s="3"/>
    </row>
    <row r="57" spans="3:37" x14ac:dyDescent="0.2">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1"/>
    </row>
  </sheetData>
  <sheetProtection algorithmName="SHA-512" hashValue="JLmVPrpvdvQU5Qz24C11SR30J18AYBI9binZDckThnRdjbMRDLKV9JhEFUc7dMKEMB68Im2FsTDoUg5jE3YFJg==" saltValue="g1MLU5p/1lknuNeiAdNI8g==" spinCount="100000" sheet="1" formatCells="0" formatColumns="0" formatRows="0" insertColumns="0" insertRows="0" insertHyperlinks="0" deleteColumns="0" deleteRows="0" selectLockedCells="1" sort="0" autoFilter="0" pivotTables="0"/>
  <phoneticPr fontId="5"/>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C2:AM57"/>
  <sheetViews>
    <sheetView showGridLines="0" zoomScaleNormal="100" zoomScaleSheetLayoutView="100" workbookViewId="0"/>
  </sheetViews>
  <sheetFormatPr defaultColWidth="2.44140625" defaultRowHeight="14.4" x14ac:dyDescent="0.2"/>
  <cols>
    <col min="1" max="1" width="2.44140625" style="2"/>
    <col min="2" max="2" width="1.6640625" style="2" customWidth="1"/>
    <col min="3" max="37" width="2.44140625" style="2"/>
    <col min="38" max="38" width="1.6640625" style="2" customWidth="1"/>
    <col min="39" max="16384" width="2.44140625" style="2"/>
  </cols>
  <sheetData>
    <row r="2" spans="3:39" ht="19.5" customHeight="1" x14ac:dyDescent="0.2">
      <c r="C2" s="2" t="s">
        <v>96</v>
      </c>
      <c r="AM2" s="154" t="str">
        <f>'１号'!$W$2</f>
        <v>Ver.5</v>
      </c>
    </row>
    <row r="3" spans="3:39" ht="30" customHeight="1" x14ac:dyDescent="0.2">
      <c r="C3" s="2" t="s">
        <v>387</v>
      </c>
    </row>
    <row r="4" spans="3:39" x14ac:dyDescent="0.2">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8"/>
    </row>
    <row r="5" spans="3:39" x14ac:dyDescent="0.2">
      <c r="C5" s="9"/>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10"/>
    </row>
    <row r="6" spans="3:39" x14ac:dyDescent="0.2">
      <c r="C6" s="9"/>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10"/>
    </row>
    <row r="7" spans="3:39" x14ac:dyDescent="0.2">
      <c r="C7" s="9"/>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10"/>
    </row>
    <row r="8" spans="3:39" x14ac:dyDescent="0.2">
      <c r="C8" s="1"/>
      <c r="AK8" s="3"/>
    </row>
    <row r="9" spans="3:39" x14ac:dyDescent="0.2">
      <c r="C9" s="1"/>
      <c r="AK9" s="3"/>
    </row>
    <row r="10" spans="3:39" x14ac:dyDescent="0.2">
      <c r="C10" s="1"/>
      <c r="AK10" s="3"/>
    </row>
    <row r="11" spans="3:39" x14ac:dyDescent="0.2">
      <c r="C11" s="1"/>
      <c r="AK11" s="3"/>
    </row>
    <row r="12" spans="3:39" x14ac:dyDescent="0.2">
      <c r="C12" s="1"/>
      <c r="AK12" s="3"/>
    </row>
    <row r="13" spans="3:39" x14ac:dyDescent="0.2">
      <c r="C13" s="1"/>
      <c r="AK13" s="3"/>
    </row>
    <row r="14" spans="3:39" x14ac:dyDescent="0.2">
      <c r="C14" s="1"/>
      <c r="AK14" s="3"/>
    </row>
    <row r="15" spans="3:39" x14ac:dyDescent="0.2">
      <c r="C15" s="1"/>
      <c r="AK15" s="3"/>
    </row>
    <row r="16" spans="3:39" x14ac:dyDescent="0.2">
      <c r="C16" s="1"/>
      <c r="AK16" s="3"/>
    </row>
    <row r="17" spans="3:37" x14ac:dyDescent="0.2">
      <c r="C17" s="1"/>
      <c r="AK17" s="3"/>
    </row>
    <row r="18" spans="3:37" x14ac:dyDescent="0.2">
      <c r="C18" s="1"/>
      <c r="AK18" s="3"/>
    </row>
    <row r="19" spans="3:37" x14ac:dyDescent="0.2">
      <c r="C19" s="1"/>
      <c r="AK19" s="3"/>
    </row>
    <row r="20" spans="3:37" x14ac:dyDescent="0.2">
      <c r="C20" s="1"/>
      <c r="AK20" s="3"/>
    </row>
    <row r="21" spans="3:37" x14ac:dyDescent="0.2">
      <c r="C21" s="1"/>
      <c r="AK21" s="3"/>
    </row>
    <row r="22" spans="3:37" x14ac:dyDescent="0.2">
      <c r="C22" s="1"/>
      <c r="AK22" s="3"/>
    </row>
    <row r="23" spans="3:37" x14ac:dyDescent="0.2">
      <c r="C23" s="1"/>
      <c r="AK23" s="3"/>
    </row>
    <row r="24" spans="3:37" x14ac:dyDescent="0.2">
      <c r="C24" s="1"/>
      <c r="AK24" s="3"/>
    </row>
    <row r="25" spans="3:37" x14ac:dyDescent="0.2">
      <c r="C25" s="1"/>
      <c r="AK25" s="3"/>
    </row>
    <row r="26" spans="3:37" x14ac:dyDescent="0.2">
      <c r="C26" s="1"/>
      <c r="AK26" s="3"/>
    </row>
    <row r="27" spans="3:37" x14ac:dyDescent="0.2">
      <c r="C27" s="1"/>
      <c r="AK27" s="3"/>
    </row>
    <row r="28" spans="3:37" x14ac:dyDescent="0.2">
      <c r="C28" s="1"/>
      <c r="AK28" s="3"/>
    </row>
    <row r="29" spans="3:37" x14ac:dyDescent="0.2">
      <c r="C29" s="1"/>
      <c r="AK29" s="3"/>
    </row>
    <row r="30" spans="3:37" x14ac:dyDescent="0.2">
      <c r="C30" s="1"/>
      <c r="AK30" s="3"/>
    </row>
    <row r="31" spans="3:37" x14ac:dyDescent="0.2">
      <c r="C31" s="1"/>
      <c r="AK31" s="3"/>
    </row>
    <row r="32" spans="3:37" x14ac:dyDescent="0.2">
      <c r="C32" s="1"/>
      <c r="AK32" s="3"/>
    </row>
    <row r="33" spans="3:37" x14ac:dyDescent="0.2">
      <c r="C33" s="1"/>
      <c r="AK33" s="3"/>
    </row>
    <row r="34" spans="3:37" x14ac:dyDescent="0.2">
      <c r="C34" s="1"/>
      <c r="AK34" s="3"/>
    </row>
    <row r="35" spans="3:37" x14ac:dyDescent="0.2">
      <c r="C35" s="1"/>
      <c r="AK35" s="3"/>
    </row>
    <row r="36" spans="3:37" x14ac:dyDescent="0.2">
      <c r="C36" s="1"/>
      <c r="AK36" s="3"/>
    </row>
    <row r="37" spans="3:37" x14ac:dyDescent="0.2">
      <c r="C37" s="1"/>
      <c r="AK37" s="3"/>
    </row>
    <row r="38" spans="3:37" x14ac:dyDescent="0.2">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10"/>
    </row>
    <row r="39" spans="3:37" x14ac:dyDescent="0.2">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10"/>
    </row>
    <row r="40" spans="3:37" x14ac:dyDescent="0.2">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0"/>
    </row>
    <row r="41" spans="3:37" x14ac:dyDescent="0.2">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10"/>
    </row>
    <row r="42" spans="3:37" x14ac:dyDescent="0.2">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0"/>
    </row>
    <row r="43" spans="3:37" x14ac:dyDescent="0.2">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10"/>
    </row>
    <row r="44" spans="3:37" x14ac:dyDescent="0.2">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10"/>
    </row>
    <row r="45" spans="3:37" x14ac:dyDescent="0.2">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10"/>
    </row>
    <row r="46" spans="3:37" x14ac:dyDescent="0.2">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10"/>
    </row>
    <row r="47" spans="3:37" x14ac:dyDescent="0.2">
      <c r="C47" s="9"/>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10"/>
    </row>
    <row r="48" spans="3:37" x14ac:dyDescent="0.2">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10"/>
    </row>
    <row r="49" spans="3:37" x14ac:dyDescent="0.2">
      <c r="C49" s="9"/>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10"/>
    </row>
    <row r="50" spans="3:37" x14ac:dyDescent="0.2">
      <c r="C50" s="9"/>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10"/>
    </row>
    <row r="51" spans="3:37" x14ac:dyDescent="0.2">
      <c r="C51" s="9"/>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10"/>
    </row>
    <row r="52" spans="3:37" x14ac:dyDescent="0.2">
      <c r="C52" s="9"/>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10"/>
    </row>
    <row r="53" spans="3:37" x14ac:dyDescent="0.2">
      <c r="C53" s="9"/>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10"/>
    </row>
    <row r="54" spans="3:37" x14ac:dyDescent="0.2">
      <c r="C54" s="9"/>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10"/>
    </row>
    <row r="55" spans="3:37" x14ac:dyDescent="0.2">
      <c r="C55" s="9"/>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10"/>
    </row>
    <row r="56" spans="3:37" x14ac:dyDescent="0.2">
      <c r="C56" s="9"/>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10"/>
    </row>
    <row r="57" spans="3:37" x14ac:dyDescent="0.2">
      <c r="C57" s="11"/>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row>
  </sheetData>
  <sheetProtection algorithmName="SHA-512" hashValue="FPVoKtENCn3l5og59aUmlFDxTRPpRpp1vVtVbcCsqFWbnu8y396XBbUt7xWkRqn4uxhonk9CvY5hk0eOsk8qVg==" saltValue="4Laj1fGWB5VD6JPXxKQOOw==" spinCount="100000" sheet="1" formatCells="0" formatColumns="0" formatRows="0" insertColumns="0" insertRows="0" deleteColumns="0" deleteRows="0" selectLockedCells="1"/>
  <phoneticPr fontId="5"/>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C2:I37"/>
  <sheetViews>
    <sheetView showGridLines="0" zoomScale="70" zoomScaleNormal="70" zoomScaleSheetLayoutView="100" zoomScalePageLayoutView="85" workbookViewId="0"/>
  </sheetViews>
  <sheetFormatPr defaultColWidth="9" defaultRowHeight="13.2" x14ac:dyDescent="0.2"/>
  <cols>
    <col min="1" max="1" width="2.6640625" style="132" customWidth="1"/>
    <col min="2" max="2" width="2.44140625" style="132" customWidth="1"/>
    <col min="3" max="3" width="23.6640625" style="132" customWidth="1"/>
    <col min="4" max="4" width="21.6640625" style="132" customWidth="1"/>
    <col min="5" max="5" width="9.6640625" style="132" customWidth="1"/>
    <col min="6" max="6" width="30.6640625" style="132" customWidth="1"/>
    <col min="7" max="38" width="2.6640625" style="132" customWidth="1"/>
    <col min="39" max="16384" width="9" style="132"/>
  </cols>
  <sheetData>
    <row r="2" spans="3:9" ht="19.5" customHeight="1" x14ac:dyDescent="0.2">
      <c r="C2" s="155" t="s">
        <v>97</v>
      </c>
      <c r="I2" s="132" t="str">
        <f>'１号'!$W$2</f>
        <v>Ver.5</v>
      </c>
    </row>
    <row r="3" spans="3:9" ht="30" customHeight="1" x14ac:dyDescent="0.2">
      <c r="C3" s="155" t="s">
        <v>389</v>
      </c>
      <c r="D3" s="156"/>
      <c r="E3" s="156"/>
      <c r="F3" s="156"/>
    </row>
    <row r="4" spans="3:9" ht="24" customHeight="1" x14ac:dyDescent="0.2">
      <c r="C4" s="142" t="s">
        <v>340</v>
      </c>
      <c r="D4" s="142" t="s">
        <v>341</v>
      </c>
      <c r="E4" s="142" t="s">
        <v>339</v>
      </c>
      <c r="F4" s="142" t="s">
        <v>11</v>
      </c>
    </row>
    <row r="5" spans="3:9" ht="22.5" customHeight="1" x14ac:dyDescent="0.2">
      <c r="C5" s="504" t="s">
        <v>333</v>
      </c>
      <c r="D5" s="190"/>
      <c r="E5" s="191"/>
      <c r="F5" s="192"/>
    </row>
    <row r="6" spans="3:9" ht="22.5" customHeight="1" x14ac:dyDescent="0.2">
      <c r="C6" s="504"/>
      <c r="D6" s="190"/>
      <c r="E6" s="191"/>
      <c r="F6" s="192"/>
    </row>
    <row r="7" spans="3:9" ht="22.5" customHeight="1" x14ac:dyDescent="0.2">
      <c r="C7" s="504"/>
      <c r="D7" s="190"/>
      <c r="E7" s="191"/>
      <c r="F7" s="192"/>
    </row>
    <row r="8" spans="3:9" ht="22.5" customHeight="1" x14ac:dyDescent="0.2">
      <c r="C8" s="504"/>
      <c r="D8" s="190"/>
      <c r="E8" s="191"/>
      <c r="F8" s="192"/>
    </row>
    <row r="9" spans="3:9" ht="22.5" customHeight="1" x14ac:dyDescent="0.2">
      <c r="C9" s="504" t="s">
        <v>334</v>
      </c>
      <c r="D9" s="190"/>
      <c r="E9" s="191"/>
      <c r="F9" s="192"/>
    </row>
    <row r="10" spans="3:9" ht="22.5" customHeight="1" x14ac:dyDescent="0.2">
      <c r="C10" s="504"/>
      <c r="D10" s="190"/>
      <c r="E10" s="191"/>
      <c r="F10" s="192"/>
    </row>
    <row r="11" spans="3:9" ht="22.5" customHeight="1" x14ac:dyDescent="0.2">
      <c r="C11" s="504"/>
      <c r="D11" s="190"/>
      <c r="E11" s="191"/>
      <c r="F11" s="192"/>
    </row>
    <row r="12" spans="3:9" ht="22.5" customHeight="1" x14ac:dyDescent="0.2">
      <c r="C12" s="504"/>
      <c r="D12" s="190"/>
      <c r="E12" s="191"/>
      <c r="F12" s="192"/>
    </row>
    <row r="13" spans="3:9" ht="22.5" customHeight="1" x14ac:dyDescent="0.2">
      <c r="C13" s="505" t="s">
        <v>335</v>
      </c>
      <c r="D13" s="190"/>
      <c r="E13" s="191"/>
      <c r="F13" s="193"/>
    </row>
    <row r="14" spans="3:9" ht="22.5" customHeight="1" x14ac:dyDescent="0.2">
      <c r="C14" s="505"/>
      <c r="D14" s="190"/>
      <c r="E14" s="191"/>
      <c r="F14" s="193"/>
    </row>
    <row r="15" spans="3:9" ht="22.5" customHeight="1" x14ac:dyDescent="0.2">
      <c r="C15" s="505"/>
      <c r="D15" s="190"/>
      <c r="E15" s="191"/>
      <c r="F15" s="193"/>
    </row>
    <row r="16" spans="3:9" ht="22.5" customHeight="1" x14ac:dyDescent="0.2">
      <c r="C16" s="505"/>
      <c r="D16" s="190"/>
      <c r="E16" s="191"/>
      <c r="F16" s="193"/>
    </row>
    <row r="17" spans="3:6" ht="22.5" customHeight="1" x14ac:dyDescent="0.2">
      <c r="C17" s="504" t="s">
        <v>336</v>
      </c>
      <c r="D17" s="190"/>
      <c r="E17" s="191"/>
      <c r="F17" s="192"/>
    </row>
    <row r="18" spans="3:6" ht="22.5" customHeight="1" x14ac:dyDescent="0.2">
      <c r="C18" s="504"/>
      <c r="D18" s="190"/>
      <c r="E18" s="191"/>
      <c r="F18" s="192"/>
    </row>
    <row r="19" spans="3:6" ht="22.5" customHeight="1" x14ac:dyDescent="0.2">
      <c r="C19" s="504"/>
      <c r="D19" s="190"/>
      <c r="E19" s="191"/>
      <c r="F19" s="192"/>
    </row>
    <row r="20" spans="3:6" ht="22.5" customHeight="1" x14ac:dyDescent="0.2">
      <c r="C20" s="504"/>
      <c r="D20" s="190"/>
      <c r="E20" s="191"/>
      <c r="F20" s="192"/>
    </row>
    <row r="21" spans="3:6" ht="22.5" customHeight="1" x14ac:dyDescent="0.2">
      <c r="C21" s="504" t="s">
        <v>337</v>
      </c>
      <c r="D21" s="190"/>
      <c r="E21" s="191"/>
      <c r="F21" s="190"/>
    </row>
    <row r="22" spans="3:6" ht="22.5" customHeight="1" x14ac:dyDescent="0.2">
      <c r="C22" s="504"/>
      <c r="D22" s="190"/>
      <c r="E22" s="191"/>
      <c r="F22" s="190"/>
    </row>
    <row r="23" spans="3:6" ht="22.5" customHeight="1" x14ac:dyDescent="0.2">
      <c r="C23" s="504"/>
      <c r="D23" s="190"/>
      <c r="E23" s="191"/>
      <c r="F23" s="190"/>
    </row>
    <row r="24" spans="3:6" ht="22.5" customHeight="1" x14ac:dyDescent="0.2">
      <c r="C24" s="504"/>
      <c r="D24" s="190"/>
      <c r="E24" s="191"/>
      <c r="F24" s="190"/>
    </row>
    <row r="25" spans="3:6" ht="22.5" customHeight="1" x14ac:dyDescent="0.2">
      <c r="C25" s="504" t="s">
        <v>338</v>
      </c>
      <c r="D25" s="190"/>
      <c r="E25" s="191"/>
      <c r="F25" s="192"/>
    </row>
    <row r="26" spans="3:6" ht="22.5" customHeight="1" x14ac:dyDescent="0.2">
      <c r="C26" s="504"/>
      <c r="D26" s="190"/>
      <c r="E26" s="191"/>
      <c r="F26" s="192"/>
    </row>
    <row r="27" spans="3:6" ht="22.5" customHeight="1" x14ac:dyDescent="0.2">
      <c r="C27" s="504"/>
      <c r="D27" s="190"/>
      <c r="E27" s="191"/>
      <c r="F27" s="192"/>
    </row>
    <row r="28" spans="3:6" ht="22.5" customHeight="1" x14ac:dyDescent="0.2">
      <c r="C28" s="504"/>
      <c r="D28" s="190"/>
      <c r="E28" s="191"/>
      <c r="F28" s="192"/>
    </row>
    <row r="29" spans="3:6" ht="22.5" customHeight="1" x14ac:dyDescent="0.2">
      <c r="C29" s="504" t="s">
        <v>432</v>
      </c>
      <c r="D29" s="190"/>
      <c r="E29" s="191"/>
      <c r="F29" s="192"/>
    </row>
    <row r="30" spans="3:6" ht="22.5" customHeight="1" x14ac:dyDescent="0.2">
      <c r="C30" s="504"/>
      <c r="D30" s="190"/>
      <c r="E30" s="191"/>
      <c r="F30" s="192"/>
    </row>
    <row r="31" spans="3:6" ht="22.5" customHeight="1" x14ac:dyDescent="0.2">
      <c r="C31" s="504"/>
      <c r="D31" s="190"/>
      <c r="E31" s="191"/>
      <c r="F31" s="192"/>
    </row>
    <row r="32" spans="3:6" ht="22.5" customHeight="1" x14ac:dyDescent="0.2">
      <c r="C32" s="504"/>
      <c r="D32" s="190"/>
      <c r="E32" s="191"/>
      <c r="F32" s="192"/>
    </row>
    <row r="33" spans="3:6" ht="22.5" customHeight="1" x14ac:dyDescent="0.2">
      <c r="C33" s="504" t="s">
        <v>433</v>
      </c>
      <c r="D33" s="190"/>
      <c r="E33" s="191"/>
      <c r="F33" s="192"/>
    </row>
    <row r="34" spans="3:6" ht="22.5" customHeight="1" x14ac:dyDescent="0.2">
      <c r="C34" s="504"/>
      <c r="D34" s="190"/>
      <c r="E34" s="191"/>
      <c r="F34" s="192"/>
    </row>
    <row r="35" spans="3:6" ht="22.5" customHeight="1" x14ac:dyDescent="0.2">
      <c r="C35" s="504"/>
      <c r="D35" s="190"/>
      <c r="E35" s="191"/>
      <c r="F35" s="192"/>
    </row>
    <row r="36" spans="3:6" ht="22.5" customHeight="1" x14ac:dyDescent="0.2">
      <c r="C36" s="504"/>
      <c r="D36" s="190"/>
      <c r="E36" s="191"/>
      <c r="F36" s="192"/>
    </row>
    <row r="37" spans="3:6" ht="22.5" customHeight="1" x14ac:dyDescent="0.2">
      <c r="C37" s="157" t="s">
        <v>332</v>
      </c>
    </row>
  </sheetData>
  <sheetProtection algorithmName="SHA-512" hashValue="vfss3NKtrrCYd52URX136AMX0GLXFy04uGoFN1iSq2oo7AxaQDFZAlemzlEcll7lWlzmL56JGX+VCmixBJJJkg==" saltValue="Pic2G4x252UE1SQfRb7OFg==" spinCount="100000" sheet="1" formatCells="0" formatColumns="0" formatRows="0" insertColumns="0" insertRows="0" deleteRows="0" selectLockedCells="1"/>
  <mergeCells count="8">
    <mergeCell ref="C5:C8"/>
    <mergeCell ref="C33:C36"/>
    <mergeCell ref="C9:C12"/>
    <mergeCell ref="C21:C24"/>
    <mergeCell ref="C13:C16"/>
    <mergeCell ref="C17:C20"/>
    <mergeCell ref="C29:C32"/>
    <mergeCell ref="C25:C28"/>
  </mergeCells>
  <phoneticPr fontId="5"/>
  <dataValidations count="1">
    <dataValidation imeMode="off" allowBlank="1" showInputMessage="1" showErrorMessage="1" sqref="D5:E36" xr:uid="{00000000-0002-0000-1000-000000000000}"/>
  </dataValidations>
  <pageMargins left="0.74803149606299213" right="0.43307086614173229" top="0.59055118110236227" bottom="0.55118110236220474" header="0.19685039370078741" footer="0.31496062992125984"/>
  <pageSetup paperSize="9" orientation="portrait" r:id="rId1"/>
  <headerFooter>
    <oddFooter>&amp;R&amp;"ＭＳ Ｐ明朝,標準"&amp;10（日本産業規格A列4番）</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C2:L38"/>
  <sheetViews>
    <sheetView showGridLines="0" view="pageBreakPreview" zoomScaleNormal="100" zoomScaleSheetLayoutView="100" workbookViewId="0">
      <selection activeCell="E5" sqref="E5"/>
    </sheetView>
  </sheetViews>
  <sheetFormatPr defaultColWidth="9" defaultRowHeight="14.4" x14ac:dyDescent="0.2"/>
  <cols>
    <col min="1" max="1" width="2.6640625" style="270" customWidth="1"/>
    <col min="2" max="2" width="1.6640625" style="270" customWidth="1"/>
    <col min="3" max="3" width="20.77734375" style="270" customWidth="1"/>
    <col min="4" max="4" width="24.44140625" style="270" customWidth="1"/>
    <col min="5" max="6" width="21.77734375" style="270" customWidth="1"/>
    <col min="7" max="7" width="1.6640625" style="270" customWidth="1"/>
    <col min="8" max="33" width="2.6640625" style="270" customWidth="1"/>
    <col min="34" max="16384" width="9" style="270"/>
  </cols>
  <sheetData>
    <row r="2" spans="3:10" ht="19.5" customHeight="1" x14ac:dyDescent="0.2">
      <c r="C2" s="124" t="s">
        <v>401</v>
      </c>
      <c r="D2" s="124"/>
      <c r="I2" s="188" t="str">
        <f>'１号'!$W$2</f>
        <v>Ver.5</v>
      </c>
    </row>
    <row r="3" spans="3:10" ht="24" customHeight="1" x14ac:dyDescent="0.2">
      <c r="C3" s="271" t="s">
        <v>408</v>
      </c>
      <c r="D3" s="271"/>
      <c r="E3" s="272"/>
      <c r="F3" s="272"/>
    </row>
    <row r="4" spans="3:10" ht="24" customHeight="1" x14ac:dyDescent="0.2">
      <c r="C4" s="511" t="s">
        <v>357</v>
      </c>
      <c r="D4" s="273" t="s">
        <v>351</v>
      </c>
      <c r="E4" s="273" t="s">
        <v>352</v>
      </c>
      <c r="F4" s="273" t="s">
        <v>349</v>
      </c>
    </row>
    <row r="5" spans="3:10" ht="24" customHeight="1" x14ac:dyDescent="0.2">
      <c r="C5" s="512"/>
      <c r="D5" s="274" t="s">
        <v>345</v>
      </c>
      <c r="E5" s="158"/>
      <c r="F5" s="275" t="s">
        <v>343</v>
      </c>
      <c r="H5" s="188" t="s">
        <v>263</v>
      </c>
      <c r="J5" s="276"/>
    </row>
    <row r="6" spans="3:10" ht="24" customHeight="1" x14ac:dyDescent="0.2">
      <c r="C6" s="512"/>
      <c r="D6" s="274" t="s">
        <v>346</v>
      </c>
      <c r="E6" s="158"/>
      <c r="F6" s="275" t="s">
        <v>344</v>
      </c>
      <c r="H6" s="188" t="s">
        <v>263</v>
      </c>
    </row>
    <row r="7" spans="3:10" ht="24" customHeight="1" x14ac:dyDescent="0.2">
      <c r="C7" s="512"/>
      <c r="D7" s="277" t="s">
        <v>356</v>
      </c>
      <c r="E7" s="159"/>
      <c r="F7" s="278"/>
      <c r="G7" s="124"/>
    </row>
    <row r="8" spans="3:10" ht="24" customHeight="1" x14ac:dyDescent="0.2">
      <c r="C8" s="513"/>
      <c r="D8" s="277" t="s">
        <v>347</v>
      </c>
      <c r="E8" s="279" t="str">
        <f>IF(OR(E5="",E6=""),"",E6-E5)</f>
        <v/>
      </c>
      <c r="F8" s="278" t="s">
        <v>350</v>
      </c>
      <c r="G8" s="124"/>
      <c r="H8" s="188" t="s">
        <v>262</v>
      </c>
    </row>
    <row r="9" spans="3:10" ht="15" customHeight="1" x14ac:dyDescent="0.2">
      <c r="C9" s="280" t="s">
        <v>360</v>
      </c>
      <c r="D9" s="281"/>
      <c r="E9" s="281"/>
      <c r="F9" s="281"/>
    </row>
    <row r="10" spans="3:10" ht="18" customHeight="1" x14ac:dyDescent="0.2">
      <c r="C10" s="517" t="str">
        <f>IF(E14='１号'!L19,"","＜注意＞　助成対象事業に要する経費と調達金額が一致しません。入力を確認してください。")</f>
        <v/>
      </c>
      <c r="D10" s="517"/>
      <c r="E10" s="517"/>
      <c r="F10" s="517"/>
    </row>
    <row r="11" spans="3:10" ht="24" customHeight="1" x14ac:dyDescent="0.2">
      <c r="C11" s="514" t="s">
        <v>358</v>
      </c>
      <c r="D11" s="273" t="s">
        <v>348</v>
      </c>
      <c r="E11" s="273" t="s">
        <v>361</v>
      </c>
      <c r="F11" s="273" t="s">
        <v>349</v>
      </c>
    </row>
    <row r="12" spans="3:10" ht="24" customHeight="1" x14ac:dyDescent="0.2">
      <c r="C12" s="515"/>
      <c r="D12" s="274" t="s">
        <v>355</v>
      </c>
      <c r="E12" s="160"/>
      <c r="F12" s="282"/>
    </row>
    <row r="13" spans="3:10" ht="24" customHeight="1" x14ac:dyDescent="0.2">
      <c r="C13" s="515"/>
      <c r="D13" s="274" t="s">
        <v>353</v>
      </c>
      <c r="E13" s="160"/>
      <c r="F13" s="282"/>
    </row>
    <row r="14" spans="3:10" ht="24" customHeight="1" x14ac:dyDescent="0.2">
      <c r="C14" s="516"/>
      <c r="D14" s="273" t="s">
        <v>354</v>
      </c>
      <c r="E14" s="283">
        <f>E12+E13</f>
        <v>0</v>
      </c>
      <c r="F14" s="282"/>
      <c r="H14" s="284" t="s">
        <v>103</v>
      </c>
      <c r="J14" s="285"/>
    </row>
    <row r="15" spans="3:10" ht="15" customHeight="1" x14ac:dyDescent="0.2">
      <c r="C15" s="286" t="s">
        <v>342</v>
      </c>
      <c r="D15" s="287"/>
      <c r="E15" s="287"/>
      <c r="F15" s="287"/>
    </row>
    <row r="16" spans="3:10" ht="15" customHeight="1" x14ac:dyDescent="0.2">
      <c r="C16" s="286" t="s">
        <v>359</v>
      </c>
      <c r="D16" s="287"/>
      <c r="E16" s="287"/>
      <c r="F16" s="287"/>
    </row>
    <row r="17" spans="3:10" ht="10.5" customHeight="1" x14ac:dyDescent="0.2">
      <c r="C17" s="287"/>
      <c r="D17" s="287"/>
      <c r="E17" s="287"/>
      <c r="F17" s="287"/>
    </row>
    <row r="18" spans="3:10" s="290" customFormat="1" ht="24" customHeight="1" x14ac:dyDescent="0.2">
      <c r="C18" s="288" t="s">
        <v>409</v>
      </c>
      <c r="D18" s="289"/>
    </row>
    <row r="19" spans="3:10" s="290" customFormat="1" ht="21" customHeight="1" x14ac:dyDescent="0.2">
      <c r="C19" s="519" t="s">
        <v>410</v>
      </c>
      <c r="D19" s="519"/>
      <c r="E19" s="519"/>
      <c r="F19" s="519"/>
      <c r="G19" s="291"/>
      <c r="H19" s="291"/>
      <c r="I19" s="291"/>
      <c r="J19" s="291"/>
    </row>
    <row r="20" spans="3:10" s="290" customFormat="1" ht="24" customHeight="1" x14ac:dyDescent="0.2">
      <c r="C20" s="520" t="s">
        <v>390</v>
      </c>
      <c r="D20" s="292" t="s">
        <v>391</v>
      </c>
      <c r="E20" s="523"/>
      <c r="F20" s="524"/>
      <c r="G20" s="291"/>
      <c r="H20" s="291"/>
      <c r="I20" s="291"/>
      <c r="J20" s="291"/>
    </row>
    <row r="21" spans="3:10" s="290" customFormat="1" ht="24" customHeight="1" x14ac:dyDescent="0.2">
      <c r="C21" s="521"/>
      <c r="D21" s="293" t="s">
        <v>406</v>
      </c>
      <c r="E21" s="525"/>
      <c r="F21" s="524"/>
      <c r="G21" s="291"/>
      <c r="H21" s="291"/>
      <c r="I21" s="291"/>
      <c r="J21" s="291"/>
    </row>
    <row r="22" spans="3:10" s="290" customFormat="1" ht="24" customHeight="1" x14ac:dyDescent="0.2">
      <c r="C22" s="521"/>
      <c r="D22" s="293" t="s">
        <v>392</v>
      </c>
      <c r="E22" s="523"/>
      <c r="F22" s="524"/>
      <c r="G22" s="291"/>
      <c r="H22" s="291"/>
      <c r="I22" s="291"/>
      <c r="J22" s="291"/>
    </row>
    <row r="23" spans="3:10" s="290" customFormat="1" ht="24" customHeight="1" x14ac:dyDescent="0.2">
      <c r="C23" s="521"/>
      <c r="D23" s="292" t="s">
        <v>397</v>
      </c>
      <c r="E23" s="161" t="s">
        <v>395</v>
      </c>
      <c r="F23" s="162" t="s">
        <v>396</v>
      </c>
      <c r="G23" s="291"/>
      <c r="H23" s="291"/>
      <c r="I23" s="291"/>
      <c r="J23" s="291"/>
    </row>
    <row r="24" spans="3:10" s="290" customFormat="1" ht="24" customHeight="1" x14ac:dyDescent="0.2">
      <c r="C24" s="521"/>
      <c r="D24" s="293" t="s">
        <v>393</v>
      </c>
      <c r="E24" s="163"/>
      <c r="F24" s="295"/>
      <c r="G24" s="291"/>
      <c r="H24" s="291"/>
      <c r="I24" s="291"/>
      <c r="J24" s="291"/>
    </row>
    <row r="25" spans="3:10" s="290" customFormat="1" ht="24" customHeight="1" x14ac:dyDescent="0.2">
      <c r="C25" s="522"/>
      <c r="D25" s="293" t="s">
        <v>394</v>
      </c>
      <c r="E25" s="164"/>
      <c r="F25" s="294" t="s">
        <v>405</v>
      </c>
      <c r="G25" s="291"/>
      <c r="H25" s="291"/>
      <c r="I25" s="291"/>
      <c r="J25" s="291"/>
    </row>
    <row r="26" spans="3:10" s="290" customFormat="1" ht="30" customHeight="1" x14ac:dyDescent="0.2">
      <c r="C26" s="518" t="s">
        <v>398</v>
      </c>
      <c r="D26" s="518"/>
      <c r="E26" s="518"/>
      <c r="F26" s="518"/>
      <c r="G26" s="291"/>
      <c r="H26" s="291"/>
      <c r="I26" s="291"/>
      <c r="J26" s="291"/>
    </row>
    <row r="27" spans="3:10" s="290" customFormat="1" ht="10.5" customHeight="1" x14ac:dyDescent="0.2">
      <c r="C27" s="288"/>
      <c r="D27" s="288"/>
      <c r="E27" s="288"/>
      <c r="F27" s="288"/>
      <c r="G27" s="291"/>
      <c r="H27" s="291"/>
      <c r="I27" s="291"/>
      <c r="J27" s="291"/>
    </row>
    <row r="28" spans="3:10" s="290" customFormat="1" ht="24" customHeight="1" x14ac:dyDescent="0.2">
      <c r="C28" s="288" t="s">
        <v>411</v>
      </c>
      <c r="D28" s="288"/>
      <c r="E28" s="288"/>
      <c r="F28" s="288"/>
      <c r="G28" s="291"/>
      <c r="H28" s="291"/>
      <c r="I28" s="291"/>
      <c r="J28" s="291"/>
    </row>
    <row r="29" spans="3:10" s="290" customFormat="1" ht="21" customHeight="1" x14ac:dyDescent="0.2">
      <c r="C29" s="288" t="s">
        <v>412</v>
      </c>
      <c r="D29" s="288"/>
      <c r="E29" s="288"/>
      <c r="F29" s="288"/>
      <c r="G29" s="291"/>
      <c r="H29" s="291"/>
      <c r="I29" s="291"/>
      <c r="J29" s="291"/>
    </row>
    <row r="30" spans="3:10" s="290" customFormat="1" ht="67.5" customHeight="1" x14ac:dyDescent="0.2">
      <c r="C30" s="506"/>
      <c r="D30" s="507"/>
      <c r="E30" s="507"/>
      <c r="F30" s="508"/>
      <c r="G30" s="291"/>
      <c r="H30" s="291"/>
      <c r="I30" s="291"/>
      <c r="J30" s="291"/>
    </row>
    <row r="31" spans="3:10" s="296" customFormat="1" ht="13.5" customHeight="1" x14ac:dyDescent="0.2">
      <c r="C31" s="509" t="s">
        <v>399</v>
      </c>
      <c r="D31" s="509"/>
      <c r="E31" s="509"/>
      <c r="F31" s="509"/>
      <c r="G31" s="291"/>
      <c r="H31" s="291"/>
      <c r="I31" s="291"/>
      <c r="J31" s="291"/>
    </row>
    <row r="32" spans="3:10" s="290" customFormat="1" ht="10.5" customHeight="1" x14ac:dyDescent="0.2">
      <c r="C32" s="288"/>
      <c r="D32" s="288"/>
      <c r="E32" s="288"/>
      <c r="F32" s="288"/>
      <c r="G32" s="291"/>
      <c r="H32" s="291"/>
      <c r="I32" s="291"/>
      <c r="J32" s="291"/>
    </row>
    <row r="33" spans="3:12" s="290" customFormat="1" ht="21" customHeight="1" x14ac:dyDescent="0.2">
      <c r="C33" s="288" t="s">
        <v>413</v>
      </c>
      <c r="D33" s="288"/>
      <c r="E33" s="288"/>
      <c r="F33" s="288"/>
      <c r="G33" s="291"/>
      <c r="H33" s="291"/>
      <c r="I33" s="291"/>
      <c r="J33" s="291"/>
    </row>
    <row r="34" spans="3:12" s="290" customFormat="1" ht="67.5" customHeight="1" x14ac:dyDescent="0.2">
      <c r="C34" s="506"/>
      <c r="D34" s="507"/>
      <c r="E34" s="507"/>
      <c r="F34" s="508"/>
      <c r="G34" s="291"/>
      <c r="H34" s="291"/>
      <c r="I34" s="291"/>
      <c r="J34" s="291"/>
    </row>
    <row r="35" spans="3:12" s="290" customFormat="1" ht="13.2" x14ac:dyDescent="0.2">
      <c r="C35" s="510" t="s">
        <v>400</v>
      </c>
      <c r="D35" s="510"/>
      <c r="E35" s="510"/>
      <c r="F35" s="510"/>
      <c r="G35" s="291"/>
      <c r="H35" s="291"/>
      <c r="I35" s="291"/>
      <c r="J35" s="291"/>
    </row>
    <row r="36" spans="3:12" ht="10.5" customHeight="1" x14ac:dyDescent="0.2">
      <c r="G36" s="291"/>
      <c r="H36" s="291"/>
      <c r="I36" s="291"/>
      <c r="J36" s="291"/>
      <c r="K36" s="290"/>
      <c r="L36" s="290"/>
    </row>
    <row r="37" spans="3:12" x14ac:dyDescent="0.2">
      <c r="G37" s="291"/>
      <c r="H37" s="291"/>
      <c r="I37" s="291"/>
      <c r="J37" s="291"/>
      <c r="K37" s="290"/>
      <c r="L37" s="290"/>
    </row>
    <row r="38" spans="3:12" x14ac:dyDescent="0.2">
      <c r="G38" s="291"/>
      <c r="H38" s="291"/>
      <c r="I38" s="291"/>
      <c r="J38" s="291"/>
      <c r="K38" s="290"/>
      <c r="L38" s="290"/>
    </row>
  </sheetData>
  <sheetProtection algorithmName="SHA-512" hashValue="DpMjPToXXvG7izRcPKf/8f+g1EoEC+wkxAOAySPYMkHLo6fV0Jer8NXyMCW4I3FLvaHPnPufuPnCGFXo6/Bf/A==" saltValue="4Rs9LtzcUSvUz/bS6kf++g==" spinCount="100000" sheet="1" formatCells="0" formatColumns="0" formatRows="0" selectLockedCells="1"/>
  <mergeCells count="13">
    <mergeCell ref="C30:F30"/>
    <mergeCell ref="C31:F31"/>
    <mergeCell ref="C34:F34"/>
    <mergeCell ref="C35:F35"/>
    <mergeCell ref="C4:C8"/>
    <mergeCell ref="C11:C14"/>
    <mergeCell ref="C10:F10"/>
    <mergeCell ref="C26:F26"/>
    <mergeCell ref="C19:F19"/>
    <mergeCell ref="C20:C25"/>
    <mergeCell ref="E20:F20"/>
    <mergeCell ref="E21:F21"/>
    <mergeCell ref="E22:F22"/>
  </mergeCells>
  <phoneticPr fontId="5"/>
  <pageMargins left="0.74803149606299213" right="0.43307086614173229" top="0.59055118110236227" bottom="0.39370078740157483" header="0.19685039370078741" footer="0.23622047244094491"/>
  <pageSetup paperSize="9" orientation="portrait" r:id="rId1"/>
  <headerFooter>
    <oddFooter>&amp;R&amp;"ＭＳ Ｐ明朝,標準"&amp;10（日本産業規格A列4番）</oddFooter>
  </headerFooter>
  <ignoredErrors>
    <ignoredError sqref="J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C2:AN87"/>
  <sheetViews>
    <sheetView showGridLines="0" zoomScaleNormal="100" zoomScaleSheetLayoutView="100" workbookViewId="0"/>
  </sheetViews>
  <sheetFormatPr defaultColWidth="9" defaultRowHeight="13.2" x14ac:dyDescent="0.2"/>
  <cols>
    <col min="1" max="2" width="2.6640625" style="5" customWidth="1"/>
    <col min="3" max="18" width="2.88671875" style="5" customWidth="1"/>
    <col min="19" max="19" width="3.33203125" style="5" customWidth="1"/>
    <col min="20" max="20" width="3.5546875" style="5" customWidth="1"/>
    <col min="21" max="21" width="3.33203125" style="5" customWidth="1"/>
    <col min="22" max="23" width="2.88671875" style="5" customWidth="1"/>
    <col min="24" max="24" width="3.33203125" style="5" customWidth="1"/>
    <col min="25" max="25" width="3.21875" style="5" customWidth="1"/>
    <col min="26" max="26" width="3.33203125" style="5" customWidth="1"/>
    <col min="27" max="27" width="3.5546875" style="5" customWidth="1"/>
    <col min="28" max="28" width="3.33203125" style="5" customWidth="1"/>
    <col min="29" max="29" width="3.44140625" style="5" customWidth="1"/>
    <col min="30" max="30" width="3" style="5" customWidth="1"/>
    <col min="31" max="31" width="3.44140625" style="5" customWidth="1"/>
    <col min="32" max="32" width="3.5546875" style="5" customWidth="1"/>
    <col min="33" max="33" width="3.109375" style="5" customWidth="1"/>
    <col min="34" max="34" width="3.33203125" style="5" customWidth="1"/>
    <col min="35" max="102" width="2.6640625" style="5" customWidth="1"/>
    <col min="103" max="16384" width="9" style="5"/>
  </cols>
  <sheetData>
    <row r="2" spans="3:40" ht="19.5" customHeight="1" x14ac:dyDescent="0.2">
      <c r="C2" s="2" t="s">
        <v>13</v>
      </c>
      <c r="AJ2" s="141" t="str">
        <f>'１号'!$W$2</f>
        <v>Ver.5</v>
      </c>
    </row>
    <row r="3" spans="3:40" ht="30" customHeight="1" x14ac:dyDescent="0.2">
      <c r="C3" s="2" t="s">
        <v>14</v>
      </c>
    </row>
    <row r="4" spans="3:40" ht="24" customHeight="1" x14ac:dyDescent="0.2">
      <c r="C4" s="526" t="s">
        <v>15</v>
      </c>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row>
    <row r="5" spans="3:40" ht="16.5" customHeight="1" x14ac:dyDescent="0.2">
      <c r="C5" s="527" t="s">
        <v>7</v>
      </c>
      <c r="D5" s="527"/>
      <c r="E5" s="527"/>
      <c r="F5" s="527"/>
      <c r="G5" s="527"/>
      <c r="H5" s="527"/>
      <c r="I5" s="527"/>
      <c r="J5" s="527"/>
      <c r="K5" s="527"/>
      <c r="L5" s="527"/>
      <c r="M5" s="527"/>
      <c r="N5" s="533"/>
      <c r="O5" s="534"/>
      <c r="P5" s="534"/>
      <c r="Q5" s="534"/>
      <c r="R5" s="534"/>
      <c r="S5" s="534"/>
      <c r="T5" s="534"/>
      <c r="U5" s="534"/>
      <c r="V5" s="534"/>
      <c r="W5" s="534"/>
      <c r="X5" s="534"/>
      <c r="Y5" s="534"/>
      <c r="Z5" s="534"/>
      <c r="AA5" s="534"/>
      <c r="AB5" s="534"/>
      <c r="AC5" s="534"/>
      <c r="AD5" s="534"/>
      <c r="AE5" s="534"/>
      <c r="AF5" s="534"/>
      <c r="AG5" s="534"/>
      <c r="AH5" s="535"/>
      <c r="AJ5" s="165"/>
    </row>
    <row r="6" spans="3:40" ht="28.5" customHeight="1" x14ac:dyDescent="0.2">
      <c r="C6" s="532" t="s">
        <v>16</v>
      </c>
      <c r="D6" s="532"/>
      <c r="E6" s="532"/>
      <c r="F6" s="532"/>
      <c r="G6" s="532"/>
      <c r="H6" s="532"/>
      <c r="I6" s="532"/>
      <c r="J6" s="532"/>
      <c r="K6" s="532"/>
      <c r="L6" s="532"/>
      <c r="M6" s="532"/>
      <c r="N6" s="536" t="str">
        <f>IF('１号'!H10="","",'１号'!H10)</f>
        <v/>
      </c>
      <c r="O6" s="537"/>
      <c r="P6" s="537"/>
      <c r="Q6" s="537"/>
      <c r="R6" s="537"/>
      <c r="S6" s="537"/>
      <c r="T6" s="537"/>
      <c r="U6" s="537"/>
      <c r="V6" s="537"/>
      <c r="W6" s="537"/>
      <c r="X6" s="537"/>
      <c r="Y6" s="537"/>
      <c r="Z6" s="537"/>
      <c r="AA6" s="537"/>
      <c r="AB6" s="537"/>
      <c r="AC6" s="537"/>
      <c r="AD6" s="537"/>
      <c r="AE6" s="537"/>
      <c r="AF6" s="537"/>
      <c r="AG6" s="537"/>
      <c r="AH6" s="538"/>
      <c r="AJ6" s="133" t="s">
        <v>261</v>
      </c>
      <c r="AK6" s="133"/>
      <c r="AL6" s="133"/>
      <c r="AM6" s="133"/>
      <c r="AN6" s="133"/>
    </row>
    <row r="7" spans="3:40" ht="16.5" customHeight="1" x14ac:dyDescent="0.2">
      <c r="C7" s="527" t="s">
        <v>7</v>
      </c>
      <c r="D7" s="527"/>
      <c r="E7" s="527"/>
      <c r="F7" s="527"/>
      <c r="G7" s="527"/>
      <c r="H7" s="527"/>
      <c r="I7" s="527"/>
      <c r="J7" s="527"/>
      <c r="K7" s="527"/>
      <c r="L7" s="527"/>
      <c r="M7" s="527"/>
      <c r="N7" s="533"/>
      <c r="O7" s="534"/>
      <c r="P7" s="534"/>
      <c r="Q7" s="534"/>
      <c r="R7" s="534"/>
      <c r="S7" s="534"/>
      <c r="T7" s="534"/>
      <c r="U7" s="534"/>
      <c r="V7" s="534"/>
      <c r="W7" s="534"/>
      <c r="X7" s="534"/>
      <c r="Y7" s="534"/>
      <c r="Z7" s="534"/>
      <c r="AA7" s="534"/>
      <c r="AB7" s="534"/>
      <c r="AC7" s="534"/>
      <c r="AD7" s="534"/>
      <c r="AE7" s="534"/>
      <c r="AF7" s="534"/>
      <c r="AG7" s="534"/>
      <c r="AH7" s="535"/>
      <c r="AJ7" s="165"/>
    </row>
    <row r="8" spans="3:40" ht="28.5" customHeight="1" x14ac:dyDescent="0.2">
      <c r="C8" s="532" t="s">
        <v>17</v>
      </c>
      <c r="D8" s="532"/>
      <c r="E8" s="532"/>
      <c r="F8" s="532"/>
      <c r="G8" s="532"/>
      <c r="H8" s="532"/>
      <c r="I8" s="532"/>
      <c r="J8" s="532"/>
      <c r="K8" s="532"/>
      <c r="L8" s="532"/>
      <c r="M8" s="532"/>
      <c r="N8" s="536" t="str">
        <f>IF('１号'!H11="","",'１号'!H11)</f>
        <v/>
      </c>
      <c r="O8" s="537"/>
      <c r="P8" s="537"/>
      <c r="Q8" s="537"/>
      <c r="R8" s="537"/>
      <c r="S8" s="537"/>
      <c r="T8" s="537"/>
      <c r="U8" s="537"/>
      <c r="V8" s="537"/>
      <c r="W8" s="537"/>
      <c r="X8" s="537"/>
      <c r="Y8" s="537"/>
      <c r="Z8" s="537"/>
      <c r="AA8" s="537"/>
      <c r="AB8" s="537"/>
      <c r="AC8" s="537"/>
      <c r="AD8" s="537"/>
      <c r="AE8" s="537"/>
      <c r="AF8" s="537"/>
      <c r="AG8" s="537"/>
      <c r="AH8" s="538"/>
      <c r="AJ8" s="133" t="s">
        <v>261</v>
      </c>
      <c r="AK8" s="133"/>
      <c r="AL8" s="133"/>
      <c r="AM8" s="133"/>
      <c r="AN8" s="133"/>
    </row>
    <row r="9" spans="3:40" ht="16.5" customHeight="1" x14ac:dyDescent="0.2">
      <c r="C9" s="528" t="s">
        <v>18</v>
      </c>
      <c r="D9" s="528"/>
      <c r="E9" s="528"/>
      <c r="F9" s="528"/>
      <c r="G9" s="528"/>
      <c r="H9" s="528"/>
      <c r="I9" s="528"/>
      <c r="J9" s="528"/>
      <c r="K9" s="528"/>
      <c r="L9" s="528"/>
      <c r="M9" s="528"/>
      <c r="N9" s="576"/>
      <c r="O9" s="577"/>
      <c r="P9" s="577"/>
      <c r="Q9" s="577"/>
      <c r="R9" s="577"/>
      <c r="S9" s="580" t="s">
        <v>75</v>
      </c>
      <c r="T9" s="580"/>
      <c r="U9" s="577"/>
      <c r="V9" s="577"/>
      <c r="W9" s="577"/>
      <c r="X9" s="580" t="s">
        <v>76</v>
      </c>
      <c r="Y9" s="580"/>
      <c r="Z9" s="577"/>
      <c r="AA9" s="577"/>
      <c r="AB9" s="577"/>
      <c r="AC9" s="580" t="s">
        <v>77</v>
      </c>
      <c r="AD9" s="580"/>
      <c r="AE9" s="166"/>
      <c r="AF9" s="166"/>
      <c r="AG9" s="166"/>
      <c r="AH9" s="167"/>
    </row>
    <row r="10" spans="3:40" ht="16.5" customHeight="1" x14ac:dyDescent="0.2">
      <c r="C10" s="528"/>
      <c r="D10" s="528"/>
      <c r="E10" s="528"/>
      <c r="F10" s="528"/>
      <c r="G10" s="528"/>
      <c r="H10" s="528"/>
      <c r="I10" s="528"/>
      <c r="J10" s="528"/>
      <c r="K10" s="528"/>
      <c r="L10" s="528"/>
      <c r="M10" s="528"/>
      <c r="N10" s="578"/>
      <c r="O10" s="579"/>
      <c r="P10" s="579"/>
      <c r="Q10" s="579"/>
      <c r="R10" s="579"/>
      <c r="S10" s="581"/>
      <c r="T10" s="581"/>
      <c r="U10" s="579"/>
      <c r="V10" s="579"/>
      <c r="W10" s="579"/>
      <c r="X10" s="581"/>
      <c r="Y10" s="581"/>
      <c r="Z10" s="579"/>
      <c r="AA10" s="579"/>
      <c r="AB10" s="579"/>
      <c r="AC10" s="581"/>
      <c r="AD10" s="581"/>
      <c r="AE10" s="168"/>
      <c r="AF10" s="168"/>
      <c r="AG10" s="168"/>
      <c r="AH10" s="169"/>
    </row>
    <row r="11" spans="3:40" ht="28.5" customHeight="1" x14ac:dyDescent="0.2">
      <c r="C11" s="539" t="s">
        <v>228</v>
      </c>
      <c r="D11" s="539"/>
      <c r="E11" s="539"/>
      <c r="F11" s="539"/>
      <c r="G11" s="539"/>
      <c r="H11" s="539"/>
      <c r="I11" s="539"/>
      <c r="J11" s="539"/>
      <c r="K11" s="539"/>
      <c r="L11" s="539"/>
      <c r="M11" s="539"/>
      <c r="N11" s="528" t="s">
        <v>19</v>
      </c>
      <c r="O11" s="528"/>
      <c r="P11" s="528"/>
      <c r="Q11" s="528"/>
      <c r="R11" s="528"/>
      <c r="S11" s="528"/>
      <c r="T11" s="528"/>
      <c r="U11" s="528"/>
      <c r="V11" s="529"/>
      <c r="W11" s="530"/>
      <c r="X11" s="530"/>
      <c r="Y11" s="530"/>
      <c r="Z11" s="530"/>
      <c r="AA11" s="530"/>
      <c r="AB11" s="530"/>
      <c r="AC11" s="530"/>
      <c r="AD11" s="530"/>
      <c r="AE11" s="530"/>
      <c r="AF11" s="530"/>
      <c r="AG11" s="530"/>
      <c r="AH11" s="531"/>
      <c r="AJ11" s="133" t="s">
        <v>229</v>
      </c>
      <c r="AK11" s="165"/>
      <c r="AL11" s="165"/>
      <c r="AM11" s="165"/>
      <c r="AN11" s="165"/>
    </row>
    <row r="12" spans="3:40" ht="28.5" customHeight="1" x14ac:dyDescent="0.2">
      <c r="C12" s="539"/>
      <c r="D12" s="539"/>
      <c r="E12" s="539"/>
      <c r="F12" s="539"/>
      <c r="G12" s="539"/>
      <c r="H12" s="539"/>
      <c r="I12" s="539"/>
      <c r="J12" s="539"/>
      <c r="K12" s="539"/>
      <c r="L12" s="539"/>
      <c r="M12" s="539"/>
      <c r="N12" s="528" t="s">
        <v>20</v>
      </c>
      <c r="O12" s="528"/>
      <c r="P12" s="528"/>
      <c r="Q12" s="528"/>
      <c r="R12" s="528"/>
      <c r="S12" s="528"/>
      <c r="T12" s="528"/>
      <c r="U12" s="528"/>
      <c r="V12" s="529"/>
      <c r="W12" s="530"/>
      <c r="X12" s="530"/>
      <c r="Y12" s="530"/>
      <c r="Z12" s="530"/>
      <c r="AA12" s="530"/>
      <c r="AB12" s="530"/>
      <c r="AC12" s="530"/>
      <c r="AD12" s="530"/>
      <c r="AE12" s="530"/>
      <c r="AF12" s="530"/>
      <c r="AG12" s="530"/>
      <c r="AH12" s="531"/>
      <c r="AJ12" s="133" t="s">
        <v>604</v>
      </c>
      <c r="AK12" s="165"/>
      <c r="AL12" s="165"/>
      <c r="AM12" s="165"/>
      <c r="AN12" s="165"/>
    </row>
    <row r="13" spans="3:40" ht="16.5" customHeight="1" x14ac:dyDescent="0.2">
      <c r="C13" s="528" t="s">
        <v>21</v>
      </c>
      <c r="D13" s="528"/>
      <c r="E13" s="528"/>
      <c r="F13" s="528"/>
      <c r="G13" s="528"/>
      <c r="H13" s="528"/>
      <c r="I13" s="528"/>
      <c r="J13" s="528"/>
      <c r="K13" s="528"/>
      <c r="L13" s="528"/>
      <c r="M13" s="528"/>
      <c r="N13" s="561"/>
      <c r="O13" s="562"/>
      <c r="P13" s="562"/>
      <c r="Q13" s="562"/>
      <c r="R13" s="562"/>
      <c r="S13" s="562"/>
      <c r="T13" s="562"/>
      <c r="U13" s="563"/>
      <c r="V13" s="540" t="s">
        <v>415</v>
      </c>
      <c r="W13" s="541"/>
      <c r="X13" s="541"/>
      <c r="Y13" s="541"/>
      <c r="Z13" s="541"/>
      <c r="AA13" s="541"/>
      <c r="AB13" s="541"/>
      <c r="AC13" s="541"/>
      <c r="AD13" s="541"/>
      <c r="AE13" s="541"/>
      <c r="AF13" s="541"/>
      <c r="AG13" s="541"/>
      <c r="AH13" s="542"/>
    </row>
    <row r="14" spans="3:40" ht="16.5" customHeight="1" x14ac:dyDescent="0.2">
      <c r="C14" s="528"/>
      <c r="D14" s="528"/>
      <c r="E14" s="528"/>
      <c r="F14" s="528"/>
      <c r="G14" s="528"/>
      <c r="H14" s="528"/>
      <c r="I14" s="528"/>
      <c r="J14" s="528"/>
      <c r="K14" s="528"/>
      <c r="L14" s="528"/>
      <c r="M14" s="528"/>
      <c r="N14" s="564"/>
      <c r="O14" s="565"/>
      <c r="P14" s="565"/>
      <c r="Q14" s="565"/>
      <c r="R14" s="565"/>
      <c r="S14" s="565"/>
      <c r="T14" s="565"/>
      <c r="U14" s="566"/>
      <c r="V14" s="543"/>
      <c r="W14" s="544"/>
      <c r="X14" s="544"/>
      <c r="Y14" s="544"/>
      <c r="Z14" s="544"/>
      <c r="AA14" s="544"/>
      <c r="AB14" s="544"/>
      <c r="AC14" s="544"/>
      <c r="AD14" s="544"/>
      <c r="AE14" s="544"/>
      <c r="AF14" s="544"/>
      <c r="AG14" s="544"/>
      <c r="AH14" s="545"/>
    </row>
    <row r="15" spans="3:40" ht="16.5" customHeight="1" x14ac:dyDescent="0.2">
      <c r="C15" s="528" t="s">
        <v>22</v>
      </c>
      <c r="D15" s="528"/>
      <c r="E15" s="528"/>
      <c r="F15" s="528"/>
      <c r="G15" s="528"/>
      <c r="H15" s="528"/>
      <c r="I15" s="528"/>
      <c r="J15" s="528"/>
      <c r="K15" s="528"/>
      <c r="L15" s="528"/>
      <c r="M15" s="528"/>
      <c r="N15" s="561"/>
      <c r="O15" s="562"/>
      <c r="P15" s="562"/>
      <c r="Q15" s="562"/>
      <c r="R15" s="562"/>
      <c r="S15" s="562"/>
      <c r="T15" s="562"/>
      <c r="U15" s="563"/>
      <c r="V15" s="540" t="s">
        <v>416</v>
      </c>
      <c r="W15" s="541"/>
      <c r="X15" s="541"/>
      <c r="Y15" s="541"/>
      <c r="Z15" s="541"/>
      <c r="AA15" s="541"/>
      <c r="AB15" s="541"/>
      <c r="AC15" s="541"/>
      <c r="AD15" s="541"/>
      <c r="AE15" s="541"/>
      <c r="AF15" s="541"/>
      <c r="AG15" s="541"/>
      <c r="AH15" s="542"/>
    </row>
    <row r="16" spans="3:40" ht="16.5" customHeight="1" x14ac:dyDescent="0.2">
      <c r="C16" s="528"/>
      <c r="D16" s="528"/>
      <c r="E16" s="528"/>
      <c r="F16" s="528"/>
      <c r="G16" s="528"/>
      <c r="H16" s="528"/>
      <c r="I16" s="528"/>
      <c r="J16" s="528"/>
      <c r="K16" s="528"/>
      <c r="L16" s="528"/>
      <c r="M16" s="528"/>
      <c r="N16" s="564"/>
      <c r="O16" s="565"/>
      <c r="P16" s="565"/>
      <c r="Q16" s="565"/>
      <c r="R16" s="565"/>
      <c r="S16" s="565"/>
      <c r="T16" s="565"/>
      <c r="U16" s="566"/>
      <c r="V16" s="543"/>
      <c r="W16" s="544"/>
      <c r="X16" s="544"/>
      <c r="Y16" s="544"/>
      <c r="Z16" s="544"/>
      <c r="AA16" s="544"/>
      <c r="AB16" s="544"/>
      <c r="AC16" s="544"/>
      <c r="AD16" s="544"/>
      <c r="AE16" s="544"/>
      <c r="AF16" s="544"/>
      <c r="AG16" s="544"/>
      <c r="AH16" s="545"/>
    </row>
    <row r="17" spans="3:35" ht="16.5" customHeight="1" x14ac:dyDescent="0.2">
      <c r="C17" s="528" t="s">
        <v>23</v>
      </c>
      <c r="D17" s="528"/>
      <c r="E17" s="528"/>
      <c r="F17" s="528"/>
      <c r="G17" s="528"/>
      <c r="H17" s="528"/>
      <c r="I17" s="528"/>
      <c r="J17" s="528"/>
      <c r="K17" s="528"/>
      <c r="L17" s="528"/>
      <c r="M17" s="528"/>
      <c r="N17" s="561"/>
      <c r="O17" s="562"/>
      <c r="P17" s="562"/>
      <c r="Q17" s="562"/>
      <c r="R17" s="562"/>
      <c r="S17" s="562"/>
      <c r="T17" s="562"/>
      <c r="U17" s="563"/>
      <c r="V17" s="569" t="s">
        <v>418</v>
      </c>
      <c r="W17" s="570"/>
      <c r="X17" s="570"/>
      <c r="Y17" s="570"/>
      <c r="Z17" s="567"/>
      <c r="AA17" s="567"/>
      <c r="AB17" s="567"/>
      <c r="AC17" s="567"/>
      <c r="AD17" s="567"/>
      <c r="AE17" s="567"/>
      <c r="AF17" s="434" t="s">
        <v>106</v>
      </c>
      <c r="AG17" s="434"/>
      <c r="AH17" s="573"/>
    </row>
    <row r="18" spans="3:35" ht="16.5" customHeight="1" x14ac:dyDescent="0.2">
      <c r="C18" s="528"/>
      <c r="D18" s="528"/>
      <c r="E18" s="528"/>
      <c r="F18" s="528"/>
      <c r="G18" s="528"/>
      <c r="H18" s="528"/>
      <c r="I18" s="528"/>
      <c r="J18" s="528"/>
      <c r="K18" s="528"/>
      <c r="L18" s="528"/>
      <c r="M18" s="528"/>
      <c r="N18" s="564"/>
      <c r="O18" s="565"/>
      <c r="P18" s="565"/>
      <c r="Q18" s="565"/>
      <c r="R18" s="565"/>
      <c r="S18" s="565"/>
      <c r="T18" s="565"/>
      <c r="U18" s="566"/>
      <c r="V18" s="571"/>
      <c r="W18" s="572"/>
      <c r="X18" s="572"/>
      <c r="Y18" s="572"/>
      <c r="Z18" s="568"/>
      <c r="AA18" s="568"/>
      <c r="AB18" s="568"/>
      <c r="AC18" s="568"/>
      <c r="AD18" s="568"/>
      <c r="AE18" s="568"/>
      <c r="AF18" s="574"/>
      <c r="AG18" s="574"/>
      <c r="AH18" s="575"/>
    </row>
    <row r="19" spans="3:35" ht="16.5" customHeight="1" x14ac:dyDescent="0.2">
      <c r="C19" s="528" t="s">
        <v>431</v>
      </c>
      <c r="D19" s="528"/>
      <c r="E19" s="528"/>
      <c r="F19" s="528"/>
      <c r="G19" s="528"/>
      <c r="H19" s="528"/>
      <c r="I19" s="528"/>
      <c r="J19" s="528"/>
      <c r="K19" s="528"/>
      <c r="L19" s="528"/>
      <c r="M19" s="528"/>
      <c r="N19" s="561"/>
      <c r="O19" s="562"/>
      <c r="P19" s="562"/>
      <c r="Q19" s="562"/>
      <c r="R19" s="562"/>
      <c r="S19" s="562"/>
      <c r="T19" s="562"/>
      <c r="U19" s="563"/>
      <c r="V19" s="540" t="s">
        <v>417</v>
      </c>
      <c r="W19" s="541"/>
      <c r="X19" s="541"/>
      <c r="Y19" s="541"/>
      <c r="Z19" s="541"/>
      <c r="AA19" s="541"/>
      <c r="AB19" s="541"/>
      <c r="AC19" s="541"/>
      <c r="AD19" s="541"/>
      <c r="AE19" s="541"/>
      <c r="AF19" s="541"/>
      <c r="AG19" s="541"/>
      <c r="AH19" s="542"/>
    </row>
    <row r="20" spans="3:35" ht="16.5" customHeight="1" x14ac:dyDescent="0.2">
      <c r="C20" s="528"/>
      <c r="D20" s="528"/>
      <c r="E20" s="528"/>
      <c r="F20" s="528"/>
      <c r="G20" s="528"/>
      <c r="H20" s="528"/>
      <c r="I20" s="528"/>
      <c r="J20" s="528"/>
      <c r="K20" s="528"/>
      <c r="L20" s="528"/>
      <c r="M20" s="528"/>
      <c r="N20" s="564"/>
      <c r="O20" s="565"/>
      <c r="P20" s="565"/>
      <c r="Q20" s="565"/>
      <c r="R20" s="565"/>
      <c r="S20" s="565"/>
      <c r="T20" s="565"/>
      <c r="U20" s="566"/>
      <c r="V20" s="543"/>
      <c r="W20" s="544"/>
      <c r="X20" s="544"/>
      <c r="Y20" s="544"/>
      <c r="Z20" s="544"/>
      <c r="AA20" s="544"/>
      <c r="AB20" s="544"/>
      <c r="AC20" s="544"/>
      <c r="AD20" s="544"/>
      <c r="AE20" s="544"/>
      <c r="AF20" s="544"/>
      <c r="AG20" s="544"/>
      <c r="AH20" s="545"/>
    </row>
    <row r="21" spans="3:35" ht="16.5" customHeight="1" x14ac:dyDescent="0.2">
      <c r="C21" s="528" t="s">
        <v>25</v>
      </c>
      <c r="D21" s="528"/>
      <c r="E21" s="528"/>
      <c r="F21" s="528"/>
      <c r="G21" s="528"/>
      <c r="H21" s="528"/>
      <c r="I21" s="528"/>
      <c r="J21" s="528"/>
      <c r="K21" s="528"/>
      <c r="L21" s="528"/>
      <c r="M21" s="528"/>
      <c r="N21" s="561"/>
      <c r="O21" s="562"/>
      <c r="P21" s="562"/>
      <c r="Q21" s="562"/>
      <c r="R21" s="562"/>
      <c r="S21" s="562"/>
      <c r="T21" s="562"/>
      <c r="U21" s="563"/>
      <c r="V21" s="540" t="s">
        <v>417</v>
      </c>
      <c r="W21" s="541"/>
      <c r="X21" s="541"/>
      <c r="Y21" s="541"/>
      <c r="Z21" s="541"/>
      <c r="AA21" s="541"/>
      <c r="AB21" s="541"/>
      <c r="AC21" s="541"/>
      <c r="AD21" s="541"/>
      <c r="AE21" s="541"/>
      <c r="AF21" s="541"/>
      <c r="AG21" s="541"/>
      <c r="AH21" s="542"/>
    </row>
    <row r="22" spans="3:35" ht="16.5" customHeight="1" x14ac:dyDescent="0.2">
      <c r="C22" s="528"/>
      <c r="D22" s="528"/>
      <c r="E22" s="528"/>
      <c r="F22" s="528"/>
      <c r="G22" s="528"/>
      <c r="H22" s="528"/>
      <c r="I22" s="528"/>
      <c r="J22" s="528"/>
      <c r="K22" s="528"/>
      <c r="L22" s="528"/>
      <c r="M22" s="528"/>
      <c r="N22" s="564"/>
      <c r="O22" s="565"/>
      <c r="P22" s="565"/>
      <c r="Q22" s="565"/>
      <c r="R22" s="565"/>
      <c r="S22" s="565"/>
      <c r="T22" s="565"/>
      <c r="U22" s="566"/>
      <c r="V22" s="543"/>
      <c r="W22" s="544"/>
      <c r="X22" s="544"/>
      <c r="Y22" s="544"/>
      <c r="Z22" s="544"/>
      <c r="AA22" s="544"/>
      <c r="AB22" s="544"/>
      <c r="AC22" s="544"/>
      <c r="AD22" s="544"/>
      <c r="AE22" s="544"/>
      <c r="AF22" s="544"/>
      <c r="AG22" s="544"/>
      <c r="AH22" s="545"/>
    </row>
    <row r="23" spans="3:35" ht="16.5" customHeight="1" x14ac:dyDescent="0.2">
      <c r="C23" s="528" t="s">
        <v>26</v>
      </c>
      <c r="D23" s="528"/>
      <c r="E23" s="528"/>
      <c r="F23" s="528"/>
      <c r="G23" s="528"/>
      <c r="H23" s="528"/>
      <c r="I23" s="528"/>
      <c r="J23" s="528"/>
      <c r="K23" s="528"/>
      <c r="L23" s="528"/>
      <c r="M23" s="528"/>
      <c r="N23" s="170" t="s">
        <v>403</v>
      </c>
      <c r="O23" s="171"/>
      <c r="P23" s="172"/>
      <c r="Q23" s="172"/>
      <c r="R23" s="172"/>
      <c r="S23" s="172"/>
      <c r="T23" s="172"/>
      <c r="U23" s="172"/>
      <c r="V23" s="172"/>
      <c r="W23" s="172"/>
      <c r="X23" s="172"/>
      <c r="Y23" s="172"/>
      <c r="Z23" s="172"/>
      <c r="AA23" s="172"/>
      <c r="AB23" s="172"/>
      <c r="AC23" s="172"/>
      <c r="AD23" s="172"/>
      <c r="AE23" s="172"/>
      <c r="AF23" s="172"/>
      <c r="AG23" s="172"/>
      <c r="AH23" s="173"/>
      <c r="AI23" s="203"/>
    </row>
    <row r="24" spans="3:35" ht="16.5" customHeight="1" x14ac:dyDescent="0.2">
      <c r="C24" s="528"/>
      <c r="D24" s="528"/>
      <c r="E24" s="528"/>
      <c r="F24" s="528"/>
      <c r="G24" s="528"/>
      <c r="H24" s="528"/>
      <c r="I24" s="528"/>
      <c r="J24" s="528"/>
      <c r="K24" s="528"/>
      <c r="L24" s="528"/>
      <c r="M24" s="528"/>
      <c r="N24" s="555"/>
      <c r="O24" s="556"/>
      <c r="P24" s="556"/>
      <c r="Q24" s="556"/>
      <c r="R24" s="556"/>
      <c r="S24" s="556"/>
      <c r="T24" s="556"/>
      <c r="U24" s="556"/>
      <c r="V24" s="556"/>
      <c r="W24" s="556"/>
      <c r="X24" s="556"/>
      <c r="Y24" s="556"/>
      <c r="Z24" s="556"/>
      <c r="AA24" s="556"/>
      <c r="AB24" s="556"/>
      <c r="AC24" s="556"/>
      <c r="AD24" s="556"/>
      <c r="AE24" s="556"/>
      <c r="AF24" s="556"/>
      <c r="AG24" s="556"/>
      <c r="AH24" s="557"/>
    </row>
    <row r="25" spans="3:35" ht="16.5" customHeight="1" x14ac:dyDescent="0.2">
      <c r="C25" s="528"/>
      <c r="D25" s="528"/>
      <c r="E25" s="528"/>
      <c r="F25" s="528"/>
      <c r="G25" s="528"/>
      <c r="H25" s="528"/>
      <c r="I25" s="528"/>
      <c r="J25" s="528"/>
      <c r="K25" s="528"/>
      <c r="L25" s="528"/>
      <c r="M25" s="528"/>
      <c r="N25" s="555"/>
      <c r="O25" s="556"/>
      <c r="P25" s="556"/>
      <c r="Q25" s="556"/>
      <c r="R25" s="556"/>
      <c r="S25" s="556"/>
      <c r="T25" s="556"/>
      <c r="U25" s="556"/>
      <c r="V25" s="556"/>
      <c r="W25" s="556"/>
      <c r="X25" s="556"/>
      <c r="Y25" s="556"/>
      <c r="Z25" s="556"/>
      <c r="AA25" s="556"/>
      <c r="AB25" s="556"/>
      <c r="AC25" s="556"/>
      <c r="AD25" s="556"/>
      <c r="AE25" s="556"/>
      <c r="AF25" s="556"/>
      <c r="AG25" s="556"/>
      <c r="AH25" s="557"/>
    </row>
    <row r="26" spans="3:35" ht="16.5" customHeight="1" x14ac:dyDescent="0.2">
      <c r="C26" s="528"/>
      <c r="D26" s="528"/>
      <c r="E26" s="528"/>
      <c r="F26" s="528"/>
      <c r="G26" s="528"/>
      <c r="H26" s="528"/>
      <c r="I26" s="528"/>
      <c r="J26" s="528"/>
      <c r="K26" s="528"/>
      <c r="L26" s="528"/>
      <c r="M26" s="528"/>
      <c r="N26" s="555"/>
      <c r="O26" s="556"/>
      <c r="P26" s="556"/>
      <c r="Q26" s="556"/>
      <c r="R26" s="556"/>
      <c r="S26" s="556"/>
      <c r="T26" s="556"/>
      <c r="U26" s="556"/>
      <c r="V26" s="556"/>
      <c r="W26" s="556"/>
      <c r="X26" s="556"/>
      <c r="Y26" s="556"/>
      <c r="Z26" s="556"/>
      <c r="AA26" s="556"/>
      <c r="AB26" s="556"/>
      <c r="AC26" s="556"/>
      <c r="AD26" s="556"/>
      <c r="AE26" s="556"/>
      <c r="AF26" s="556"/>
      <c r="AG26" s="556"/>
      <c r="AH26" s="557"/>
    </row>
    <row r="27" spans="3:35" ht="16.5" customHeight="1" x14ac:dyDescent="0.2">
      <c r="C27" s="528"/>
      <c r="D27" s="528"/>
      <c r="E27" s="528"/>
      <c r="F27" s="528"/>
      <c r="G27" s="528"/>
      <c r="H27" s="528"/>
      <c r="I27" s="528"/>
      <c r="J27" s="528"/>
      <c r="K27" s="528"/>
      <c r="L27" s="528"/>
      <c r="M27" s="528"/>
      <c r="N27" s="555"/>
      <c r="O27" s="556"/>
      <c r="P27" s="556"/>
      <c r="Q27" s="556"/>
      <c r="R27" s="556"/>
      <c r="S27" s="556"/>
      <c r="T27" s="556"/>
      <c r="U27" s="556"/>
      <c r="V27" s="556"/>
      <c r="W27" s="556"/>
      <c r="X27" s="556"/>
      <c r="Y27" s="556"/>
      <c r="Z27" s="556"/>
      <c r="AA27" s="556"/>
      <c r="AB27" s="556"/>
      <c r="AC27" s="556"/>
      <c r="AD27" s="556"/>
      <c r="AE27" s="556"/>
      <c r="AF27" s="556"/>
      <c r="AG27" s="556"/>
      <c r="AH27" s="557"/>
    </row>
    <row r="28" spans="3:35" ht="16.5" customHeight="1" x14ac:dyDescent="0.2">
      <c r="C28" s="528"/>
      <c r="D28" s="528"/>
      <c r="E28" s="528"/>
      <c r="F28" s="528"/>
      <c r="G28" s="528"/>
      <c r="H28" s="528"/>
      <c r="I28" s="528"/>
      <c r="J28" s="528"/>
      <c r="K28" s="528"/>
      <c r="L28" s="528"/>
      <c r="M28" s="528"/>
      <c r="N28" s="555"/>
      <c r="O28" s="556"/>
      <c r="P28" s="556"/>
      <c r="Q28" s="556"/>
      <c r="R28" s="556"/>
      <c r="S28" s="556"/>
      <c r="T28" s="556"/>
      <c r="U28" s="556"/>
      <c r="V28" s="556"/>
      <c r="W28" s="556"/>
      <c r="X28" s="556"/>
      <c r="Y28" s="556"/>
      <c r="Z28" s="556"/>
      <c r="AA28" s="556"/>
      <c r="AB28" s="556"/>
      <c r="AC28" s="556"/>
      <c r="AD28" s="556"/>
      <c r="AE28" s="556"/>
      <c r="AF28" s="556"/>
      <c r="AG28" s="556"/>
      <c r="AH28" s="557"/>
    </row>
    <row r="29" spans="3:35" ht="16.5" customHeight="1" x14ac:dyDescent="0.2">
      <c r="C29" s="528"/>
      <c r="D29" s="528"/>
      <c r="E29" s="528"/>
      <c r="F29" s="528"/>
      <c r="G29" s="528"/>
      <c r="H29" s="528"/>
      <c r="I29" s="528"/>
      <c r="J29" s="528"/>
      <c r="K29" s="528"/>
      <c r="L29" s="528"/>
      <c r="M29" s="528"/>
      <c r="N29" s="555"/>
      <c r="O29" s="556"/>
      <c r="P29" s="556"/>
      <c r="Q29" s="556"/>
      <c r="R29" s="556"/>
      <c r="S29" s="556"/>
      <c r="T29" s="556"/>
      <c r="U29" s="556"/>
      <c r="V29" s="556"/>
      <c r="W29" s="556"/>
      <c r="X29" s="556"/>
      <c r="Y29" s="556"/>
      <c r="Z29" s="556"/>
      <c r="AA29" s="556"/>
      <c r="AB29" s="556"/>
      <c r="AC29" s="556"/>
      <c r="AD29" s="556"/>
      <c r="AE29" s="556"/>
      <c r="AF29" s="556"/>
      <c r="AG29" s="556"/>
      <c r="AH29" s="557"/>
    </row>
    <row r="30" spans="3:35" ht="16.5" customHeight="1" x14ac:dyDescent="0.2">
      <c r="C30" s="528"/>
      <c r="D30" s="528"/>
      <c r="E30" s="528"/>
      <c r="F30" s="528"/>
      <c r="G30" s="528"/>
      <c r="H30" s="528"/>
      <c r="I30" s="528"/>
      <c r="J30" s="528"/>
      <c r="K30" s="528"/>
      <c r="L30" s="528"/>
      <c r="M30" s="528"/>
      <c r="N30" s="555"/>
      <c r="O30" s="556"/>
      <c r="P30" s="556"/>
      <c r="Q30" s="556"/>
      <c r="R30" s="556"/>
      <c r="S30" s="556"/>
      <c r="T30" s="556"/>
      <c r="U30" s="556"/>
      <c r="V30" s="556"/>
      <c r="W30" s="556"/>
      <c r="X30" s="556"/>
      <c r="Y30" s="556"/>
      <c r="Z30" s="556"/>
      <c r="AA30" s="556"/>
      <c r="AB30" s="556"/>
      <c r="AC30" s="556"/>
      <c r="AD30" s="556"/>
      <c r="AE30" s="556"/>
      <c r="AF30" s="556"/>
      <c r="AG30" s="556"/>
      <c r="AH30" s="557"/>
    </row>
    <row r="31" spans="3:35" ht="16.5" customHeight="1" x14ac:dyDescent="0.2">
      <c r="C31" s="528"/>
      <c r="D31" s="528"/>
      <c r="E31" s="528"/>
      <c r="F31" s="528"/>
      <c r="G31" s="528"/>
      <c r="H31" s="528"/>
      <c r="I31" s="528"/>
      <c r="J31" s="528"/>
      <c r="K31" s="528"/>
      <c r="L31" s="528"/>
      <c r="M31" s="528"/>
      <c r="N31" s="555"/>
      <c r="O31" s="556"/>
      <c r="P31" s="556"/>
      <c r="Q31" s="556"/>
      <c r="R31" s="556"/>
      <c r="S31" s="556"/>
      <c r="T31" s="556"/>
      <c r="U31" s="556"/>
      <c r="V31" s="556"/>
      <c r="W31" s="556"/>
      <c r="X31" s="556"/>
      <c r="Y31" s="556"/>
      <c r="Z31" s="556"/>
      <c r="AA31" s="556"/>
      <c r="AB31" s="556"/>
      <c r="AC31" s="556"/>
      <c r="AD31" s="556"/>
      <c r="AE31" s="556"/>
      <c r="AF31" s="556"/>
      <c r="AG31" s="556"/>
      <c r="AH31" s="557"/>
    </row>
    <row r="32" spans="3:35" ht="16.5" customHeight="1" x14ac:dyDescent="0.2">
      <c r="C32" s="528"/>
      <c r="D32" s="528"/>
      <c r="E32" s="528"/>
      <c r="F32" s="528"/>
      <c r="G32" s="528"/>
      <c r="H32" s="528"/>
      <c r="I32" s="528"/>
      <c r="J32" s="528"/>
      <c r="K32" s="528"/>
      <c r="L32" s="528"/>
      <c r="M32" s="528"/>
      <c r="N32" s="555"/>
      <c r="O32" s="556"/>
      <c r="P32" s="556"/>
      <c r="Q32" s="556"/>
      <c r="R32" s="556"/>
      <c r="S32" s="556"/>
      <c r="T32" s="556"/>
      <c r="U32" s="556"/>
      <c r="V32" s="556"/>
      <c r="W32" s="556"/>
      <c r="X32" s="556"/>
      <c r="Y32" s="556"/>
      <c r="Z32" s="556"/>
      <c r="AA32" s="556"/>
      <c r="AB32" s="556"/>
      <c r="AC32" s="556"/>
      <c r="AD32" s="556"/>
      <c r="AE32" s="556"/>
      <c r="AF32" s="556"/>
      <c r="AG32" s="556"/>
      <c r="AH32" s="557"/>
    </row>
    <row r="33" spans="3:34" ht="16.5" customHeight="1" x14ac:dyDescent="0.2">
      <c r="C33" s="528"/>
      <c r="D33" s="528"/>
      <c r="E33" s="528"/>
      <c r="F33" s="528"/>
      <c r="G33" s="528"/>
      <c r="H33" s="528"/>
      <c r="I33" s="528"/>
      <c r="J33" s="528"/>
      <c r="K33" s="528"/>
      <c r="L33" s="528"/>
      <c r="M33" s="528"/>
      <c r="N33" s="558"/>
      <c r="O33" s="559"/>
      <c r="P33" s="559"/>
      <c r="Q33" s="559"/>
      <c r="R33" s="559"/>
      <c r="S33" s="559"/>
      <c r="T33" s="559"/>
      <c r="U33" s="559"/>
      <c r="V33" s="559"/>
      <c r="W33" s="559"/>
      <c r="X33" s="559"/>
      <c r="Y33" s="559"/>
      <c r="Z33" s="559"/>
      <c r="AA33" s="559"/>
      <c r="AB33" s="559"/>
      <c r="AC33" s="559"/>
      <c r="AD33" s="559"/>
      <c r="AE33" s="559"/>
      <c r="AF33" s="559"/>
      <c r="AG33" s="559"/>
      <c r="AH33" s="560"/>
    </row>
    <row r="34" spans="3:34" ht="16.5" customHeight="1" x14ac:dyDescent="0.2">
      <c r="C34" s="528" t="s">
        <v>27</v>
      </c>
      <c r="D34" s="528"/>
      <c r="E34" s="528"/>
      <c r="F34" s="528"/>
      <c r="G34" s="528"/>
      <c r="H34" s="528"/>
      <c r="I34" s="528"/>
      <c r="J34" s="528"/>
      <c r="K34" s="528"/>
      <c r="L34" s="528"/>
      <c r="M34" s="528"/>
      <c r="N34" s="174" t="s">
        <v>404</v>
      </c>
      <c r="O34" s="202"/>
      <c r="P34" s="202"/>
      <c r="Q34" s="202"/>
      <c r="R34" s="202"/>
      <c r="S34" s="202"/>
      <c r="T34" s="202"/>
      <c r="U34" s="202"/>
      <c r="V34" s="202"/>
      <c r="W34" s="202"/>
      <c r="X34" s="202"/>
      <c r="Y34" s="202"/>
      <c r="Z34" s="202"/>
      <c r="AA34" s="202"/>
      <c r="AB34" s="202"/>
      <c r="AC34" s="202"/>
      <c r="AD34" s="202"/>
      <c r="AE34" s="202"/>
      <c r="AF34" s="202"/>
      <c r="AG34" s="202"/>
      <c r="AH34" s="175"/>
    </row>
    <row r="35" spans="3:34" ht="16.5" customHeight="1" x14ac:dyDescent="0.2">
      <c r="C35" s="528"/>
      <c r="D35" s="528"/>
      <c r="E35" s="528"/>
      <c r="F35" s="528"/>
      <c r="G35" s="528"/>
      <c r="H35" s="528"/>
      <c r="I35" s="528"/>
      <c r="J35" s="528"/>
      <c r="K35" s="528"/>
      <c r="L35" s="528"/>
      <c r="M35" s="528"/>
      <c r="N35" s="555"/>
      <c r="O35" s="556"/>
      <c r="P35" s="556"/>
      <c r="Q35" s="556"/>
      <c r="R35" s="556"/>
      <c r="S35" s="556"/>
      <c r="T35" s="556"/>
      <c r="U35" s="556"/>
      <c r="V35" s="556"/>
      <c r="W35" s="556"/>
      <c r="X35" s="556"/>
      <c r="Y35" s="556"/>
      <c r="Z35" s="556"/>
      <c r="AA35" s="556"/>
      <c r="AB35" s="556"/>
      <c r="AC35" s="556"/>
      <c r="AD35" s="556"/>
      <c r="AE35" s="556"/>
      <c r="AF35" s="556"/>
      <c r="AG35" s="556"/>
      <c r="AH35" s="557"/>
    </row>
    <row r="36" spans="3:34" ht="16.5" customHeight="1" x14ac:dyDescent="0.2">
      <c r="C36" s="528"/>
      <c r="D36" s="528"/>
      <c r="E36" s="528"/>
      <c r="F36" s="528"/>
      <c r="G36" s="528"/>
      <c r="H36" s="528"/>
      <c r="I36" s="528"/>
      <c r="J36" s="528"/>
      <c r="K36" s="528"/>
      <c r="L36" s="528"/>
      <c r="M36" s="528"/>
      <c r="N36" s="555"/>
      <c r="O36" s="556"/>
      <c r="P36" s="556"/>
      <c r="Q36" s="556"/>
      <c r="R36" s="556"/>
      <c r="S36" s="556"/>
      <c r="T36" s="556"/>
      <c r="U36" s="556"/>
      <c r="V36" s="556"/>
      <c r="W36" s="556"/>
      <c r="X36" s="556"/>
      <c r="Y36" s="556"/>
      <c r="Z36" s="556"/>
      <c r="AA36" s="556"/>
      <c r="AB36" s="556"/>
      <c r="AC36" s="556"/>
      <c r="AD36" s="556"/>
      <c r="AE36" s="556"/>
      <c r="AF36" s="556"/>
      <c r="AG36" s="556"/>
      <c r="AH36" s="557"/>
    </row>
    <row r="37" spans="3:34" ht="16.5" customHeight="1" x14ac:dyDescent="0.2">
      <c r="C37" s="528"/>
      <c r="D37" s="528"/>
      <c r="E37" s="528"/>
      <c r="F37" s="528"/>
      <c r="G37" s="528"/>
      <c r="H37" s="528"/>
      <c r="I37" s="528"/>
      <c r="J37" s="528"/>
      <c r="K37" s="528"/>
      <c r="L37" s="528"/>
      <c r="M37" s="528"/>
      <c r="N37" s="555"/>
      <c r="O37" s="556"/>
      <c r="P37" s="556"/>
      <c r="Q37" s="556"/>
      <c r="R37" s="556"/>
      <c r="S37" s="556"/>
      <c r="T37" s="556"/>
      <c r="U37" s="556"/>
      <c r="V37" s="556"/>
      <c r="W37" s="556"/>
      <c r="X37" s="556"/>
      <c r="Y37" s="556"/>
      <c r="Z37" s="556"/>
      <c r="AA37" s="556"/>
      <c r="AB37" s="556"/>
      <c r="AC37" s="556"/>
      <c r="AD37" s="556"/>
      <c r="AE37" s="556"/>
      <c r="AF37" s="556"/>
      <c r="AG37" s="556"/>
      <c r="AH37" s="557"/>
    </row>
    <row r="38" spans="3:34" ht="16.5" customHeight="1" x14ac:dyDescent="0.2">
      <c r="C38" s="528"/>
      <c r="D38" s="528"/>
      <c r="E38" s="528"/>
      <c r="F38" s="528"/>
      <c r="G38" s="528"/>
      <c r="H38" s="528"/>
      <c r="I38" s="528"/>
      <c r="J38" s="528"/>
      <c r="K38" s="528"/>
      <c r="L38" s="528"/>
      <c r="M38" s="528"/>
      <c r="N38" s="555"/>
      <c r="O38" s="556"/>
      <c r="P38" s="556"/>
      <c r="Q38" s="556"/>
      <c r="R38" s="556"/>
      <c r="S38" s="556"/>
      <c r="T38" s="556"/>
      <c r="U38" s="556"/>
      <c r="V38" s="556"/>
      <c r="W38" s="556"/>
      <c r="X38" s="556"/>
      <c r="Y38" s="556"/>
      <c r="Z38" s="556"/>
      <c r="AA38" s="556"/>
      <c r="AB38" s="556"/>
      <c r="AC38" s="556"/>
      <c r="AD38" s="556"/>
      <c r="AE38" s="556"/>
      <c r="AF38" s="556"/>
      <c r="AG38" s="556"/>
      <c r="AH38" s="557"/>
    </row>
    <row r="39" spans="3:34" ht="16.5" customHeight="1" x14ac:dyDescent="0.2">
      <c r="C39" s="528"/>
      <c r="D39" s="528"/>
      <c r="E39" s="528"/>
      <c r="F39" s="528"/>
      <c r="G39" s="528"/>
      <c r="H39" s="528"/>
      <c r="I39" s="528"/>
      <c r="J39" s="528"/>
      <c r="K39" s="528"/>
      <c r="L39" s="528"/>
      <c r="M39" s="528"/>
      <c r="N39" s="555"/>
      <c r="O39" s="556"/>
      <c r="P39" s="556"/>
      <c r="Q39" s="556"/>
      <c r="R39" s="556"/>
      <c r="S39" s="556"/>
      <c r="T39" s="556"/>
      <c r="U39" s="556"/>
      <c r="V39" s="556"/>
      <c r="W39" s="556"/>
      <c r="X39" s="556"/>
      <c r="Y39" s="556"/>
      <c r="Z39" s="556"/>
      <c r="AA39" s="556"/>
      <c r="AB39" s="556"/>
      <c r="AC39" s="556"/>
      <c r="AD39" s="556"/>
      <c r="AE39" s="556"/>
      <c r="AF39" s="556"/>
      <c r="AG39" s="556"/>
      <c r="AH39" s="557"/>
    </row>
    <row r="40" spans="3:34" ht="16.5" customHeight="1" x14ac:dyDescent="0.2">
      <c r="C40" s="528"/>
      <c r="D40" s="528"/>
      <c r="E40" s="528"/>
      <c r="F40" s="528"/>
      <c r="G40" s="528"/>
      <c r="H40" s="528"/>
      <c r="I40" s="528"/>
      <c r="J40" s="528"/>
      <c r="K40" s="528"/>
      <c r="L40" s="528"/>
      <c r="M40" s="528"/>
      <c r="N40" s="555"/>
      <c r="O40" s="556"/>
      <c r="P40" s="556"/>
      <c r="Q40" s="556"/>
      <c r="R40" s="556"/>
      <c r="S40" s="556"/>
      <c r="T40" s="556"/>
      <c r="U40" s="556"/>
      <c r="V40" s="556"/>
      <c r="W40" s="556"/>
      <c r="X40" s="556"/>
      <c r="Y40" s="556"/>
      <c r="Z40" s="556"/>
      <c r="AA40" s="556"/>
      <c r="AB40" s="556"/>
      <c r="AC40" s="556"/>
      <c r="AD40" s="556"/>
      <c r="AE40" s="556"/>
      <c r="AF40" s="556"/>
      <c r="AG40" s="556"/>
      <c r="AH40" s="557"/>
    </row>
    <row r="41" spans="3:34" ht="16.5" customHeight="1" x14ac:dyDescent="0.2">
      <c r="C41" s="528"/>
      <c r="D41" s="528"/>
      <c r="E41" s="528"/>
      <c r="F41" s="528"/>
      <c r="G41" s="528"/>
      <c r="H41" s="528"/>
      <c r="I41" s="528"/>
      <c r="J41" s="528"/>
      <c r="K41" s="528"/>
      <c r="L41" s="528"/>
      <c r="M41" s="528"/>
      <c r="N41" s="555"/>
      <c r="O41" s="556"/>
      <c r="P41" s="556"/>
      <c r="Q41" s="556"/>
      <c r="R41" s="556"/>
      <c r="S41" s="556"/>
      <c r="T41" s="556"/>
      <c r="U41" s="556"/>
      <c r="V41" s="556"/>
      <c r="W41" s="556"/>
      <c r="X41" s="556"/>
      <c r="Y41" s="556"/>
      <c r="Z41" s="556"/>
      <c r="AA41" s="556"/>
      <c r="AB41" s="556"/>
      <c r="AC41" s="556"/>
      <c r="AD41" s="556"/>
      <c r="AE41" s="556"/>
      <c r="AF41" s="556"/>
      <c r="AG41" s="556"/>
      <c r="AH41" s="557"/>
    </row>
    <row r="42" spans="3:34" ht="16.5" customHeight="1" x14ac:dyDescent="0.2">
      <c r="C42" s="528"/>
      <c r="D42" s="528"/>
      <c r="E42" s="528"/>
      <c r="F42" s="528"/>
      <c r="G42" s="528"/>
      <c r="H42" s="528"/>
      <c r="I42" s="528"/>
      <c r="J42" s="528"/>
      <c r="K42" s="528"/>
      <c r="L42" s="528"/>
      <c r="M42" s="528"/>
      <c r="N42" s="555"/>
      <c r="O42" s="556"/>
      <c r="P42" s="556"/>
      <c r="Q42" s="556"/>
      <c r="R42" s="556"/>
      <c r="S42" s="556"/>
      <c r="T42" s="556"/>
      <c r="U42" s="556"/>
      <c r="V42" s="556"/>
      <c r="W42" s="556"/>
      <c r="X42" s="556"/>
      <c r="Y42" s="556"/>
      <c r="Z42" s="556"/>
      <c r="AA42" s="556"/>
      <c r="AB42" s="556"/>
      <c r="AC42" s="556"/>
      <c r="AD42" s="556"/>
      <c r="AE42" s="556"/>
      <c r="AF42" s="556"/>
      <c r="AG42" s="556"/>
      <c r="AH42" s="557"/>
    </row>
    <row r="43" spans="3:34" ht="16.5" customHeight="1" x14ac:dyDescent="0.2">
      <c r="C43" s="528"/>
      <c r="D43" s="528"/>
      <c r="E43" s="528"/>
      <c r="F43" s="528"/>
      <c r="G43" s="528"/>
      <c r="H43" s="528"/>
      <c r="I43" s="528"/>
      <c r="J43" s="528"/>
      <c r="K43" s="528"/>
      <c r="L43" s="528"/>
      <c r="M43" s="528"/>
      <c r="N43" s="555"/>
      <c r="O43" s="556"/>
      <c r="P43" s="556"/>
      <c r="Q43" s="556"/>
      <c r="R43" s="556"/>
      <c r="S43" s="556"/>
      <c r="T43" s="556"/>
      <c r="U43" s="556"/>
      <c r="V43" s="556"/>
      <c r="W43" s="556"/>
      <c r="X43" s="556"/>
      <c r="Y43" s="556"/>
      <c r="Z43" s="556"/>
      <c r="AA43" s="556"/>
      <c r="AB43" s="556"/>
      <c r="AC43" s="556"/>
      <c r="AD43" s="556"/>
      <c r="AE43" s="556"/>
      <c r="AF43" s="556"/>
      <c r="AG43" s="556"/>
      <c r="AH43" s="557"/>
    </row>
    <row r="44" spans="3:34" ht="16.5" customHeight="1" x14ac:dyDescent="0.2">
      <c r="C44" s="528" t="s">
        <v>28</v>
      </c>
      <c r="D44" s="528"/>
      <c r="E44" s="528"/>
      <c r="F44" s="528"/>
      <c r="G44" s="528"/>
      <c r="H44" s="528"/>
      <c r="I44" s="528"/>
      <c r="J44" s="528"/>
      <c r="K44" s="528"/>
      <c r="L44" s="528"/>
      <c r="M44" s="528"/>
      <c r="N44" s="548"/>
      <c r="O44" s="549"/>
      <c r="P44" s="549"/>
      <c r="Q44" s="549"/>
      <c r="R44" s="549"/>
      <c r="S44" s="549"/>
      <c r="T44" s="549"/>
      <c r="U44" s="549"/>
      <c r="V44" s="549"/>
      <c r="W44" s="549"/>
      <c r="X44" s="549"/>
      <c r="Y44" s="549"/>
      <c r="Z44" s="549"/>
      <c r="AA44" s="549"/>
      <c r="AB44" s="549"/>
      <c r="AC44" s="549"/>
      <c r="AD44" s="549"/>
      <c r="AE44" s="549"/>
      <c r="AF44" s="549"/>
      <c r="AG44" s="549"/>
      <c r="AH44" s="550"/>
    </row>
    <row r="45" spans="3:34" ht="16.5" customHeight="1" x14ac:dyDescent="0.2">
      <c r="C45" s="528"/>
      <c r="D45" s="528"/>
      <c r="E45" s="528"/>
      <c r="F45" s="528"/>
      <c r="G45" s="528"/>
      <c r="H45" s="528"/>
      <c r="I45" s="528"/>
      <c r="J45" s="528"/>
      <c r="K45" s="528"/>
      <c r="L45" s="528"/>
      <c r="M45" s="528"/>
      <c r="N45" s="551"/>
      <c r="O45" s="552"/>
      <c r="P45" s="552"/>
      <c r="Q45" s="552"/>
      <c r="R45" s="552"/>
      <c r="S45" s="552"/>
      <c r="T45" s="552"/>
      <c r="U45" s="552"/>
      <c r="V45" s="552"/>
      <c r="W45" s="552"/>
      <c r="X45" s="552"/>
      <c r="Y45" s="552"/>
      <c r="Z45" s="552"/>
      <c r="AA45" s="552"/>
      <c r="AB45" s="552"/>
      <c r="AC45" s="552"/>
      <c r="AD45" s="552"/>
      <c r="AE45" s="552"/>
      <c r="AF45" s="552"/>
      <c r="AG45" s="552"/>
      <c r="AH45" s="553"/>
    </row>
    <row r="46" spans="3:34" x14ac:dyDescent="0.2">
      <c r="C46" s="5" t="s">
        <v>29</v>
      </c>
      <c r="E46" s="554" t="s">
        <v>99</v>
      </c>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3:34" x14ac:dyDescent="0.2">
      <c r="C47" s="20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3:34" x14ac:dyDescent="0.2">
      <c r="C48" s="546" t="s">
        <v>31</v>
      </c>
      <c r="D48" s="546"/>
      <c r="E48" s="547" t="s">
        <v>30</v>
      </c>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3:34" x14ac:dyDescent="0.2">
      <c r="C49" s="546" t="s">
        <v>33</v>
      </c>
      <c r="D49" s="546"/>
      <c r="E49" s="547" t="s">
        <v>32</v>
      </c>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row>
    <row r="51" spans="3:34" ht="14.4" x14ac:dyDescent="0.2">
      <c r="C51" s="2"/>
    </row>
    <row r="52" spans="3:34" ht="14.4" x14ac:dyDescent="0.2">
      <c r="C52" s="2"/>
    </row>
    <row r="53" spans="3:34" ht="14.4" x14ac:dyDescent="0.2">
      <c r="C53" s="2"/>
    </row>
    <row r="54" spans="3:34" ht="14.4" x14ac:dyDescent="0.2">
      <c r="C54" s="2"/>
    </row>
    <row r="55" spans="3:34" ht="25.5" customHeight="1" x14ac:dyDescent="0.2">
      <c r="C55" s="176"/>
      <c r="D55" s="176"/>
      <c r="E55" s="176"/>
      <c r="F55" s="176"/>
      <c r="G55" s="176"/>
      <c r="H55" s="176"/>
    </row>
    <row r="56" spans="3:34" x14ac:dyDescent="0.2">
      <c r="C56" s="176"/>
      <c r="D56" s="176"/>
      <c r="E56" s="176"/>
      <c r="F56" s="176"/>
      <c r="G56" s="176"/>
      <c r="H56" s="176"/>
    </row>
    <row r="57" spans="3:34" x14ac:dyDescent="0.2">
      <c r="C57" s="176"/>
      <c r="D57" s="176"/>
      <c r="E57" s="176"/>
      <c r="F57" s="176"/>
      <c r="G57" s="176"/>
      <c r="H57" s="176"/>
    </row>
    <row r="58" spans="3:34" x14ac:dyDescent="0.2">
      <c r="C58" s="176"/>
      <c r="D58" s="176"/>
      <c r="E58" s="176"/>
      <c r="F58" s="176"/>
      <c r="G58" s="176"/>
      <c r="H58" s="176"/>
    </row>
    <row r="59" spans="3:34" x14ac:dyDescent="0.2">
      <c r="C59" s="176"/>
      <c r="D59" s="176"/>
      <c r="E59" s="176"/>
      <c r="F59" s="176"/>
      <c r="G59" s="176"/>
      <c r="H59" s="176"/>
    </row>
    <row r="60" spans="3:34" x14ac:dyDescent="0.2">
      <c r="C60" s="176"/>
      <c r="D60" s="176"/>
      <c r="E60" s="176"/>
      <c r="F60" s="176"/>
      <c r="G60" s="176"/>
      <c r="H60" s="176"/>
    </row>
    <row r="61" spans="3:34" x14ac:dyDescent="0.2">
      <c r="C61" s="176"/>
      <c r="D61" s="176"/>
      <c r="E61" s="176"/>
      <c r="F61" s="176"/>
      <c r="G61" s="176"/>
      <c r="H61" s="176"/>
    </row>
    <row r="62" spans="3:34" x14ac:dyDescent="0.2">
      <c r="C62" s="176"/>
      <c r="D62" s="176"/>
      <c r="E62" s="176"/>
      <c r="F62" s="176"/>
      <c r="G62" s="176"/>
      <c r="H62" s="176"/>
    </row>
    <row r="63" spans="3:34" x14ac:dyDescent="0.2">
      <c r="C63" s="176"/>
      <c r="D63" s="176"/>
      <c r="E63" s="176"/>
      <c r="F63" s="176"/>
      <c r="G63" s="176"/>
      <c r="H63" s="176"/>
    </row>
    <row r="64" spans="3:34" x14ac:dyDescent="0.2">
      <c r="C64" s="176"/>
      <c r="D64" s="176"/>
      <c r="E64" s="176"/>
      <c r="F64" s="176"/>
      <c r="G64" s="176"/>
      <c r="H64" s="176"/>
    </row>
    <row r="65" spans="3:8" x14ac:dyDescent="0.2">
      <c r="C65" s="176"/>
      <c r="D65" s="176"/>
      <c r="E65" s="176"/>
      <c r="F65" s="176"/>
      <c r="G65" s="176"/>
      <c r="H65" s="176"/>
    </row>
    <row r="66" spans="3:8" x14ac:dyDescent="0.2">
      <c r="C66" s="176"/>
      <c r="D66" s="176"/>
      <c r="E66" s="176"/>
      <c r="F66" s="176"/>
      <c r="G66" s="176"/>
      <c r="H66" s="176"/>
    </row>
    <row r="67" spans="3:8" x14ac:dyDescent="0.2">
      <c r="C67" s="176"/>
      <c r="D67" s="176"/>
      <c r="E67" s="176"/>
      <c r="F67" s="176"/>
      <c r="G67" s="176"/>
      <c r="H67" s="176"/>
    </row>
    <row r="68" spans="3:8" x14ac:dyDescent="0.2">
      <c r="C68" s="176"/>
      <c r="D68" s="176"/>
      <c r="E68" s="176"/>
      <c r="F68" s="176"/>
      <c r="G68" s="176"/>
      <c r="H68" s="176"/>
    </row>
    <row r="69" spans="3:8" x14ac:dyDescent="0.2">
      <c r="C69" s="176"/>
      <c r="D69" s="176"/>
      <c r="E69" s="176"/>
      <c r="F69" s="176"/>
      <c r="G69" s="176"/>
      <c r="H69" s="176"/>
    </row>
    <row r="70" spans="3:8" x14ac:dyDescent="0.2">
      <c r="C70" s="176"/>
      <c r="D70" s="176"/>
      <c r="E70" s="176"/>
      <c r="F70" s="176"/>
      <c r="G70" s="176"/>
      <c r="H70" s="176"/>
    </row>
    <row r="71" spans="3:8" x14ac:dyDescent="0.2">
      <c r="C71" s="176"/>
      <c r="D71" s="176"/>
      <c r="E71" s="176"/>
      <c r="F71" s="176"/>
      <c r="G71" s="176"/>
      <c r="H71" s="176"/>
    </row>
    <row r="72" spans="3:8" x14ac:dyDescent="0.2">
      <c r="C72" s="176"/>
      <c r="D72" s="176"/>
      <c r="E72" s="176"/>
      <c r="F72" s="176"/>
      <c r="G72" s="176"/>
      <c r="H72" s="176"/>
    </row>
    <row r="73" spans="3:8" x14ac:dyDescent="0.2">
      <c r="C73" s="176"/>
      <c r="D73" s="176"/>
      <c r="E73" s="176"/>
      <c r="F73" s="176"/>
      <c r="G73" s="176"/>
      <c r="H73" s="176"/>
    </row>
    <row r="74" spans="3:8" x14ac:dyDescent="0.2">
      <c r="C74" s="176"/>
      <c r="D74" s="176"/>
      <c r="E74" s="176"/>
      <c r="F74" s="176"/>
      <c r="G74" s="176"/>
      <c r="H74" s="176"/>
    </row>
    <row r="75" spans="3:8" x14ac:dyDescent="0.2">
      <c r="C75" s="176"/>
      <c r="D75" s="176"/>
      <c r="E75" s="176"/>
      <c r="F75" s="176"/>
      <c r="G75" s="176"/>
      <c r="H75" s="176"/>
    </row>
    <row r="76" spans="3:8" x14ac:dyDescent="0.2">
      <c r="C76" s="176"/>
      <c r="D76" s="176"/>
      <c r="E76" s="176"/>
      <c r="F76" s="176"/>
      <c r="G76" s="176"/>
      <c r="H76" s="176"/>
    </row>
    <row r="77" spans="3:8" x14ac:dyDescent="0.2">
      <c r="C77" s="202"/>
    </row>
    <row r="78" spans="3:8" x14ac:dyDescent="0.2">
      <c r="C78" s="202"/>
    </row>
    <row r="79" spans="3:8" ht="14.4" x14ac:dyDescent="0.2">
      <c r="C79" s="2"/>
    </row>
    <row r="80" spans="3:8" ht="14.4" x14ac:dyDescent="0.2">
      <c r="C80" s="2"/>
    </row>
    <row r="81" spans="3:6" x14ac:dyDescent="0.2">
      <c r="C81" s="176"/>
      <c r="D81" s="176"/>
      <c r="E81" s="176"/>
      <c r="F81" s="176"/>
    </row>
    <row r="82" spans="3:6" ht="14.4" x14ac:dyDescent="0.2">
      <c r="C82" s="2"/>
      <c r="D82" s="2"/>
      <c r="E82" s="2"/>
      <c r="F82" s="2"/>
    </row>
    <row r="83" spans="3:6" ht="14.4" x14ac:dyDescent="0.2">
      <c r="C83" s="2"/>
      <c r="D83" s="2"/>
      <c r="E83" s="2"/>
      <c r="F83" s="2"/>
    </row>
    <row r="84" spans="3:6" ht="14.4" x14ac:dyDescent="0.2">
      <c r="C84" s="2"/>
      <c r="D84" s="2"/>
      <c r="E84" s="2"/>
      <c r="F84" s="2"/>
    </row>
    <row r="85" spans="3:6" x14ac:dyDescent="0.2">
      <c r="C85" s="202"/>
    </row>
    <row r="87" spans="3:6" ht="14.4" x14ac:dyDescent="0.2">
      <c r="C87" s="2"/>
    </row>
  </sheetData>
  <sheetProtection algorithmName="SHA-512" hashValue="cU3QGy1VLxjUxTbjsUtnZkr9Vz0E89lS/altJA2M2Rb2RVvYg0g2c3/FPOHQgnjSg3EGPNHj/npQSSvi32hdrA==" saltValue="KOHRZ6CaoypBishK+xbfLA==" spinCount="100000" sheet="1" formatCells="0" formatColumns="0" formatRows="0" selectLockedCells="1"/>
  <mergeCells count="49">
    <mergeCell ref="N8:AH8"/>
    <mergeCell ref="N11:U11"/>
    <mergeCell ref="N12:U12"/>
    <mergeCell ref="N9:R10"/>
    <mergeCell ref="S9:T10"/>
    <mergeCell ref="U9:W10"/>
    <mergeCell ref="X9:Y10"/>
    <mergeCell ref="Z9:AB10"/>
    <mergeCell ref="AC9:AD10"/>
    <mergeCell ref="V11:AH11"/>
    <mergeCell ref="C15:M16"/>
    <mergeCell ref="N13:U14"/>
    <mergeCell ref="V19:AH20"/>
    <mergeCell ref="N15:U16"/>
    <mergeCell ref="N17:U18"/>
    <mergeCell ref="N19:U20"/>
    <mergeCell ref="Z17:AE18"/>
    <mergeCell ref="V17:Y18"/>
    <mergeCell ref="AF17:AH18"/>
    <mergeCell ref="C23:M33"/>
    <mergeCell ref="C34:M43"/>
    <mergeCell ref="N35:AH43"/>
    <mergeCell ref="N24:AH33"/>
    <mergeCell ref="C21:M22"/>
    <mergeCell ref="N21:U22"/>
    <mergeCell ref="V21:AH22"/>
    <mergeCell ref="C48:D48"/>
    <mergeCell ref="C49:D49"/>
    <mergeCell ref="E48:AH48"/>
    <mergeCell ref="E49:AH49"/>
    <mergeCell ref="C44:M45"/>
    <mergeCell ref="N44:AH45"/>
    <mergeCell ref="E46:AH47"/>
    <mergeCell ref="C4:AH4"/>
    <mergeCell ref="C5:M5"/>
    <mergeCell ref="C19:M20"/>
    <mergeCell ref="V12:AH12"/>
    <mergeCell ref="C6:M6"/>
    <mergeCell ref="C17:M18"/>
    <mergeCell ref="N5:AH5"/>
    <mergeCell ref="N6:AH6"/>
    <mergeCell ref="N7:AH7"/>
    <mergeCell ref="C7:M7"/>
    <mergeCell ref="C8:M8"/>
    <mergeCell ref="C9:M10"/>
    <mergeCell ref="C11:M12"/>
    <mergeCell ref="C13:M14"/>
    <mergeCell ref="V13:AH14"/>
    <mergeCell ref="V15:AH16"/>
  </mergeCells>
  <phoneticPr fontId="5"/>
  <dataValidations count="1">
    <dataValidation imeMode="off" allowBlank="1" showInputMessage="1" showErrorMessage="1" sqref="N44:AH45 N19 N21 N13 N15 N17" xr:uid="{00000000-0002-0000-1200-000000000000}"/>
  </dataValidations>
  <pageMargins left="0.74803149606299213" right="0.43307086614173229" top="0.59055118110236227" bottom="0.56000000000000005" header="0.19685039370078741" footer="0.23622047244094491"/>
  <pageSetup paperSize="9" scale="94" orientation="portrait" r:id="rId1"/>
  <headerFooter>
    <oddFooter>&amp;R&amp;"ＭＳ Ｐ明朝,標準"&amp;10（日本産業規格A列4番）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0156070-8B58-4295-A4CC-79B52FD7502D}">
          <x14:formula1>
            <xm:f>産業分類!$A$2:$T$2</xm:f>
          </x14:formula1>
          <xm:sqref>V11:AH11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C2:R35"/>
  <sheetViews>
    <sheetView showGridLines="0" zoomScaleNormal="100" zoomScaleSheetLayoutView="100" workbookViewId="0"/>
  </sheetViews>
  <sheetFormatPr defaultColWidth="9" defaultRowHeight="13.2" x14ac:dyDescent="0.2"/>
  <cols>
    <col min="1" max="1" width="2.6640625" style="36" customWidth="1"/>
    <col min="2" max="2" width="1.6640625" style="36" customWidth="1"/>
    <col min="3" max="3" width="4.21875" style="177" customWidth="1"/>
    <col min="4" max="4" width="13.21875" style="36" customWidth="1"/>
    <col min="5" max="5" width="11.109375" style="36" customWidth="1"/>
    <col min="6" max="6" width="5.6640625" style="177" customWidth="1"/>
    <col min="7" max="7" width="11.6640625" style="36" customWidth="1"/>
    <col min="8" max="8" width="7.77734375" style="36" customWidth="1"/>
    <col min="9" max="9" width="3.6640625" style="177" customWidth="1"/>
    <col min="10" max="10" width="2.6640625" style="36" customWidth="1"/>
    <col min="11" max="11" width="8.6640625" style="36" customWidth="1"/>
    <col min="12" max="12" width="3.33203125" style="36" customWidth="1"/>
    <col min="13" max="13" width="3.33203125" style="177" customWidth="1"/>
    <col min="14" max="14" width="9" style="36" customWidth="1"/>
    <col min="15" max="15" width="3.109375" style="177" customWidth="1"/>
    <col min="16" max="16" width="1.6640625" style="36" customWidth="1"/>
    <col min="17" max="90" width="2.6640625" style="36" customWidth="1"/>
    <col min="91" max="16384" width="9" style="36"/>
  </cols>
  <sheetData>
    <row r="2" spans="3:18" ht="19.5" customHeight="1" x14ac:dyDescent="0.2">
      <c r="C2" s="32" t="s">
        <v>34</v>
      </c>
      <c r="R2" s="178" t="str">
        <f>'１号'!$W$2</f>
        <v>Ver.5</v>
      </c>
    </row>
    <row r="3" spans="3:18" ht="30" customHeight="1" x14ac:dyDescent="0.2">
      <c r="C3" s="582" t="s">
        <v>35</v>
      </c>
      <c r="D3" s="582"/>
      <c r="E3" s="582"/>
      <c r="F3" s="582"/>
      <c r="G3" s="582"/>
      <c r="H3" s="582"/>
      <c r="I3" s="582"/>
      <c r="J3" s="582"/>
      <c r="K3" s="582"/>
      <c r="L3" s="582"/>
      <c r="M3" s="582"/>
      <c r="N3" s="582"/>
      <c r="O3" s="582"/>
    </row>
    <row r="4" spans="3:18" ht="24" customHeight="1" x14ac:dyDescent="0.2">
      <c r="D4" s="582" t="s">
        <v>93</v>
      </c>
      <c r="E4" s="582"/>
      <c r="F4" s="582"/>
      <c r="G4" s="582"/>
      <c r="H4" s="582"/>
      <c r="I4" s="582"/>
      <c r="J4" s="582"/>
      <c r="K4" s="582"/>
      <c r="L4" s="582"/>
      <c r="M4" s="582"/>
      <c r="N4" s="582"/>
      <c r="O4" s="582"/>
    </row>
    <row r="5" spans="3:18" ht="19.5" customHeight="1" x14ac:dyDescent="0.2">
      <c r="C5" s="585" t="s">
        <v>429</v>
      </c>
      <c r="D5" s="585"/>
      <c r="E5" s="586" t="s">
        <v>36</v>
      </c>
      <c r="F5" s="586"/>
      <c r="G5" s="587" t="s">
        <v>45</v>
      </c>
      <c r="H5" s="586" t="s">
        <v>37</v>
      </c>
      <c r="I5" s="586"/>
      <c r="J5" s="587" t="s">
        <v>430</v>
      </c>
      <c r="K5" s="587"/>
      <c r="L5" s="587"/>
      <c r="M5" s="587"/>
      <c r="N5" s="586" t="s">
        <v>38</v>
      </c>
      <c r="O5" s="586"/>
    </row>
    <row r="6" spans="3:18" ht="19.5" customHeight="1" x14ac:dyDescent="0.2">
      <c r="C6" s="585"/>
      <c r="D6" s="585"/>
      <c r="E6" s="586"/>
      <c r="F6" s="586"/>
      <c r="G6" s="587"/>
      <c r="H6" s="586"/>
      <c r="I6" s="586"/>
      <c r="J6" s="587"/>
      <c r="K6" s="587"/>
      <c r="L6" s="587"/>
      <c r="M6" s="587"/>
      <c r="N6" s="586"/>
      <c r="O6" s="586"/>
    </row>
    <row r="7" spans="3:18" ht="21" customHeight="1" x14ac:dyDescent="0.2">
      <c r="C7" s="583">
        <v>1</v>
      </c>
      <c r="D7" s="584"/>
      <c r="E7" s="588"/>
      <c r="F7" s="589" t="s">
        <v>39</v>
      </c>
      <c r="G7" s="590"/>
      <c r="H7" s="588"/>
      <c r="I7" s="591" t="s">
        <v>24</v>
      </c>
      <c r="J7" s="592"/>
      <c r="K7" s="593"/>
      <c r="L7" s="593"/>
      <c r="M7" s="179" t="s">
        <v>40</v>
      </c>
      <c r="N7" s="595"/>
      <c r="O7" s="594" t="s">
        <v>41</v>
      </c>
    </row>
    <row r="8" spans="3:18" ht="21" customHeight="1" x14ac:dyDescent="0.2">
      <c r="C8" s="583"/>
      <c r="D8" s="584"/>
      <c r="E8" s="588"/>
      <c r="F8" s="589"/>
      <c r="G8" s="590"/>
      <c r="H8" s="588"/>
      <c r="I8" s="591"/>
      <c r="J8" s="180" t="s">
        <v>8</v>
      </c>
      <c r="K8" s="120"/>
      <c r="L8" s="596" t="s">
        <v>105</v>
      </c>
      <c r="M8" s="597"/>
      <c r="N8" s="595"/>
      <c r="O8" s="594"/>
    </row>
    <row r="9" spans="3:18" ht="21" customHeight="1" x14ac:dyDescent="0.2">
      <c r="C9" s="583">
        <v>2</v>
      </c>
      <c r="D9" s="584"/>
      <c r="E9" s="588"/>
      <c r="F9" s="589" t="s">
        <v>39</v>
      </c>
      <c r="G9" s="590"/>
      <c r="H9" s="588"/>
      <c r="I9" s="591" t="s">
        <v>24</v>
      </c>
      <c r="J9" s="592"/>
      <c r="K9" s="593"/>
      <c r="L9" s="593"/>
      <c r="M9" s="179" t="s">
        <v>40</v>
      </c>
      <c r="N9" s="595"/>
      <c r="O9" s="594" t="s">
        <v>41</v>
      </c>
    </row>
    <row r="10" spans="3:18" ht="21" customHeight="1" x14ac:dyDescent="0.2">
      <c r="C10" s="583"/>
      <c r="D10" s="584"/>
      <c r="E10" s="588"/>
      <c r="F10" s="589"/>
      <c r="G10" s="590"/>
      <c r="H10" s="588"/>
      <c r="I10" s="591"/>
      <c r="J10" s="180" t="s">
        <v>8</v>
      </c>
      <c r="K10" s="120"/>
      <c r="L10" s="596" t="s">
        <v>105</v>
      </c>
      <c r="M10" s="597"/>
      <c r="N10" s="595"/>
      <c r="O10" s="594"/>
    </row>
    <row r="11" spans="3:18" ht="21" customHeight="1" x14ac:dyDescent="0.2">
      <c r="C11" s="583">
        <v>3</v>
      </c>
      <c r="D11" s="584"/>
      <c r="E11" s="588"/>
      <c r="F11" s="589" t="s">
        <v>39</v>
      </c>
      <c r="G11" s="590"/>
      <c r="H11" s="588"/>
      <c r="I11" s="591" t="s">
        <v>24</v>
      </c>
      <c r="J11" s="592"/>
      <c r="K11" s="593"/>
      <c r="L11" s="593"/>
      <c r="M11" s="179" t="s">
        <v>40</v>
      </c>
      <c r="N11" s="595"/>
      <c r="O11" s="594" t="s">
        <v>41</v>
      </c>
    </row>
    <row r="12" spans="3:18" ht="21" customHeight="1" x14ac:dyDescent="0.2">
      <c r="C12" s="583"/>
      <c r="D12" s="584"/>
      <c r="E12" s="588"/>
      <c r="F12" s="589"/>
      <c r="G12" s="590"/>
      <c r="H12" s="588"/>
      <c r="I12" s="591"/>
      <c r="J12" s="180" t="s">
        <v>8</v>
      </c>
      <c r="K12" s="120"/>
      <c r="L12" s="596" t="s">
        <v>105</v>
      </c>
      <c r="M12" s="597"/>
      <c r="N12" s="595"/>
      <c r="O12" s="594"/>
    </row>
    <row r="13" spans="3:18" ht="21" customHeight="1" x14ac:dyDescent="0.2">
      <c r="C13" s="583">
        <v>4</v>
      </c>
      <c r="D13" s="584"/>
      <c r="E13" s="588"/>
      <c r="F13" s="589" t="s">
        <v>39</v>
      </c>
      <c r="G13" s="590"/>
      <c r="H13" s="588"/>
      <c r="I13" s="591" t="s">
        <v>24</v>
      </c>
      <c r="J13" s="592"/>
      <c r="K13" s="593"/>
      <c r="L13" s="593"/>
      <c r="M13" s="179" t="s">
        <v>40</v>
      </c>
      <c r="N13" s="595"/>
      <c r="O13" s="594" t="s">
        <v>41</v>
      </c>
    </row>
    <row r="14" spans="3:18" ht="21" customHeight="1" x14ac:dyDescent="0.2">
      <c r="C14" s="583"/>
      <c r="D14" s="584"/>
      <c r="E14" s="588"/>
      <c r="F14" s="589"/>
      <c r="G14" s="590"/>
      <c r="H14" s="588"/>
      <c r="I14" s="591"/>
      <c r="J14" s="180" t="s">
        <v>8</v>
      </c>
      <c r="K14" s="120"/>
      <c r="L14" s="596" t="s">
        <v>105</v>
      </c>
      <c r="M14" s="597"/>
      <c r="N14" s="595"/>
      <c r="O14" s="594"/>
    </row>
    <row r="15" spans="3:18" ht="21" customHeight="1" x14ac:dyDescent="0.2">
      <c r="C15" s="583">
        <v>5</v>
      </c>
      <c r="D15" s="584"/>
      <c r="E15" s="588"/>
      <c r="F15" s="589" t="s">
        <v>39</v>
      </c>
      <c r="G15" s="590"/>
      <c r="H15" s="588"/>
      <c r="I15" s="591" t="s">
        <v>24</v>
      </c>
      <c r="J15" s="592"/>
      <c r="K15" s="593"/>
      <c r="L15" s="593"/>
      <c r="M15" s="179" t="s">
        <v>40</v>
      </c>
      <c r="N15" s="595"/>
      <c r="O15" s="594" t="s">
        <v>41</v>
      </c>
    </row>
    <row r="16" spans="3:18" ht="21" customHeight="1" x14ac:dyDescent="0.2">
      <c r="C16" s="583"/>
      <c r="D16" s="584"/>
      <c r="E16" s="588"/>
      <c r="F16" s="589"/>
      <c r="G16" s="590"/>
      <c r="H16" s="588"/>
      <c r="I16" s="591"/>
      <c r="J16" s="180" t="s">
        <v>8</v>
      </c>
      <c r="K16" s="120"/>
      <c r="L16" s="596" t="s">
        <v>105</v>
      </c>
      <c r="M16" s="597"/>
      <c r="N16" s="595"/>
      <c r="O16" s="594"/>
    </row>
    <row r="17" spans="3:15" ht="21" customHeight="1" x14ac:dyDescent="0.2">
      <c r="C17" s="583">
        <v>6</v>
      </c>
      <c r="D17" s="584"/>
      <c r="E17" s="588"/>
      <c r="F17" s="589" t="s">
        <v>39</v>
      </c>
      <c r="G17" s="590"/>
      <c r="H17" s="588"/>
      <c r="I17" s="591" t="s">
        <v>24</v>
      </c>
      <c r="J17" s="592"/>
      <c r="K17" s="593"/>
      <c r="L17" s="593"/>
      <c r="M17" s="179" t="s">
        <v>40</v>
      </c>
      <c r="N17" s="595"/>
      <c r="O17" s="594" t="s">
        <v>41</v>
      </c>
    </row>
    <row r="18" spans="3:15" ht="21" customHeight="1" x14ac:dyDescent="0.2">
      <c r="C18" s="583"/>
      <c r="D18" s="584"/>
      <c r="E18" s="588"/>
      <c r="F18" s="589"/>
      <c r="G18" s="590"/>
      <c r="H18" s="588"/>
      <c r="I18" s="591"/>
      <c r="J18" s="180" t="s">
        <v>8</v>
      </c>
      <c r="K18" s="120"/>
      <c r="L18" s="596" t="s">
        <v>105</v>
      </c>
      <c r="M18" s="597"/>
      <c r="N18" s="595"/>
      <c r="O18" s="594"/>
    </row>
    <row r="19" spans="3:15" ht="21" customHeight="1" x14ac:dyDescent="0.2">
      <c r="C19" s="583">
        <v>7</v>
      </c>
      <c r="D19" s="584"/>
      <c r="E19" s="588"/>
      <c r="F19" s="589" t="s">
        <v>39</v>
      </c>
      <c r="G19" s="590"/>
      <c r="H19" s="588"/>
      <c r="I19" s="591" t="s">
        <v>24</v>
      </c>
      <c r="J19" s="592"/>
      <c r="K19" s="593"/>
      <c r="L19" s="593"/>
      <c r="M19" s="179" t="s">
        <v>40</v>
      </c>
      <c r="N19" s="595"/>
      <c r="O19" s="594" t="s">
        <v>41</v>
      </c>
    </row>
    <row r="20" spans="3:15" ht="21" customHeight="1" x14ac:dyDescent="0.2">
      <c r="C20" s="583"/>
      <c r="D20" s="584"/>
      <c r="E20" s="588"/>
      <c r="F20" s="589"/>
      <c r="G20" s="590"/>
      <c r="H20" s="588"/>
      <c r="I20" s="591"/>
      <c r="J20" s="180" t="s">
        <v>8</v>
      </c>
      <c r="K20" s="120"/>
      <c r="L20" s="596" t="s">
        <v>105</v>
      </c>
      <c r="M20" s="597"/>
      <c r="N20" s="595"/>
      <c r="O20" s="594"/>
    </row>
    <row r="21" spans="3:15" ht="21" customHeight="1" x14ac:dyDescent="0.2">
      <c r="C21" s="583">
        <v>8</v>
      </c>
      <c r="D21" s="584"/>
      <c r="E21" s="588"/>
      <c r="F21" s="589" t="s">
        <v>39</v>
      </c>
      <c r="G21" s="590"/>
      <c r="H21" s="588"/>
      <c r="I21" s="591" t="s">
        <v>24</v>
      </c>
      <c r="J21" s="592"/>
      <c r="K21" s="593"/>
      <c r="L21" s="593"/>
      <c r="M21" s="179" t="s">
        <v>40</v>
      </c>
      <c r="N21" s="595"/>
      <c r="O21" s="594" t="s">
        <v>41</v>
      </c>
    </row>
    <row r="22" spans="3:15" ht="21" customHeight="1" x14ac:dyDescent="0.2">
      <c r="C22" s="583"/>
      <c r="D22" s="584"/>
      <c r="E22" s="588"/>
      <c r="F22" s="589"/>
      <c r="G22" s="590"/>
      <c r="H22" s="588"/>
      <c r="I22" s="591"/>
      <c r="J22" s="180" t="s">
        <v>8</v>
      </c>
      <c r="K22" s="120"/>
      <c r="L22" s="596" t="s">
        <v>105</v>
      </c>
      <c r="M22" s="597"/>
      <c r="N22" s="595"/>
      <c r="O22" s="594"/>
    </row>
    <row r="23" spans="3:15" ht="21" customHeight="1" x14ac:dyDescent="0.2">
      <c r="C23" s="583">
        <v>9</v>
      </c>
      <c r="D23" s="584"/>
      <c r="E23" s="588"/>
      <c r="F23" s="589" t="s">
        <v>39</v>
      </c>
      <c r="G23" s="590"/>
      <c r="H23" s="588"/>
      <c r="I23" s="591" t="s">
        <v>24</v>
      </c>
      <c r="J23" s="592"/>
      <c r="K23" s="593"/>
      <c r="L23" s="593"/>
      <c r="M23" s="179" t="s">
        <v>40</v>
      </c>
      <c r="N23" s="595"/>
      <c r="O23" s="594" t="s">
        <v>41</v>
      </c>
    </row>
    <row r="24" spans="3:15" ht="21" customHeight="1" x14ac:dyDescent="0.2">
      <c r="C24" s="583"/>
      <c r="D24" s="584"/>
      <c r="E24" s="588"/>
      <c r="F24" s="589"/>
      <c r="G24" s="590"/>
      <c r="H24" s="588"/>
      <c r="I24" s="591"/>
      <c r="J24" s="180" t="s">
        <v>8</v>
      </c>
      <c r="K24" s="120"/>
      <c r="L24" s="596" t="s">
        <v>105</v>
      </c>
      <c r="M24" s="597"/>
      <c r="N24" s="595"/>
      <c r="O24" s="594"/>
    </row>
    <row r="25" spans="3:15" ht="21" customHeight="1" x14ac:dyDescent="0.2">
      <c r="C25" s="583">
        <v>10</v>
      </c>
      <c r="D25" s="584"/>
      <c r="E25" s="588"/>
      <c r="F25" s="589" t="s">
        <v>39</v>
      </c>
      <c r="G25" s="590"/>
      <c r="H25" s="588"/>
      <c r="I25" s="591" t="s">
        <v>24</v>
      </c>
      <c r="J25" s="592"/>
      <c r="K25" s="593"/>
      <c r="L25" s="593"/>
      <c r="M25" s="179" t="s">
        <v>40</v>
      </c>
      <c r="N25" s="595"/>
      <c r="O25" s="594" t="s">
        <v>41</v>
      </c>
    </row>
    <row r="26" spans="3:15" ht="21" customHeight="1" x14ac:dyDescent="0.2">
      <c r="C26" s="583"/>
      <c r="D26" s="584"/>
      <c r="E26" s="588"/>
      <c r="F26" s="589"/>
      <c r="G26" s="590"/>
      <c r="H26" s="588"/>
      <c r="I26" s="591"/>
      <c r="J26" s="180" t="s">
        <v>8</v>
      </c>
      <c r="K26" s="120"/>
      <c r="L26" s="596" t="s">
        <v>105</v>
      </c>
      <c r="M26" s="597"/>
      <c r="N26" s="595"/>
      <c r="O26" s="594"/>
    </row>
    <row r="27" spans="3:15" ht="18" customHeight="1" x14ac:dyDescent="0.2">
      <c r="C27" s="599" t="s">
        <v>42</v>
      </c>
      <c r="D27" s="599"/>
      <c r="E27" s="599"/>
      <c r="F27" s="599"/>
      <c r="G27" s="599"/>
      <c r="H27" s="599"/>
      <c r="I27" s="599"/>
      <c r="J27" s="599"/>
      <c r="K27" s="599"/>
      <c r="L27" s="599"/>
      <c r="M27" s="599"/>
      <c r="N27" s="599"/>
      <c r="O27" s="599"/>
    </row>
    <row r="28" spans="3:15" ht="18" customHeight="1" x14ac:dyDescent="0.2">
      <c r="C28" s="556" t="s">
        <v>43</v>
      </c>
      <c r="D28" s="556"/>
      <c r="E28" s="556"/>
      <c r="F28" s="556"/>
      <c r="G28" s="556"/>
      <c r="H28" s="556"/>
      <c r="I28" s="556"/>
      <c r="J28" s="556"/>
      <c r="K28" s="556"/>
      <c r="L28" s="556"/>
      <c r="M28" s="556"/>
      <c r="N28" s="556"/>
      <c r="O28" s="556"/>
    </row>
    <row r="29" spans="3:15" x14ac:dyDescent="0.2">
      <c r="C29" s="181"/>
      <c r="D29" s="182"/>
      <c r="E29" s="182"/>
      <c r="F29" s="181"/>
      <c r="G29" s="182"/>
      <c r="H29" s="182"/>
      <c r="I29" s="181"/>
      <c r="J29" s="182"/>
      <c r="K29" s="182"/>
      <c r="L29" s="182"/>
      <c r="M29" s="181"/>
      <c r="N29" s="182"/>
      <c r="O29" s="181"/>
    </row>
    <row r="30" spans="3:15" ht="14.4" x14ac:dyDescent="0.2">
      <c r="C30" s="183"/>
    </row>
    <row r="31" spans="3:15" ht="21" customHeight="1" x14ac:dyDescent="0.2">
      <c r="D31" s="582" t="s">
        <v>94</v>
      </c>
      <c r="E31" s="582"/>
      <c r="F31" s="582"/>
      <c r="G31" s="582"/>
      <c r="H31" s="582"/>
      <c r="I31" s="582"/>
      <c r="J31" s="582"/>
      <c r="K31" s="582"/>
      <c r="L31" s="582"/>
      <c r="M31" s="582"/>
      <c r="N31" s="582"/>
      <c r="O31" s="582"/>
    </row>
    <row r="32" spans="3:15" ht="26.25" customHeight="1" x14ac:dyDescent="0.2">
      <c r="C32" s="583" t="s">
        <v>44</v>
      </c>
      <c r="D32" s="602"/>
      <c r="E32" s="602"/>
      <c r="F32" s="594"/>
      <c r="G32" s="583" t="s">
        <v>363</v>
      </c>
      <c r="H32" s="602"/>
      <c r="I32" s="594"/>
      <c r="J32" s="583" t="s">
        <v>362</v>
      </c>
      <c r="K32" s="594"/>
      <c r="L32" s="586" t="s">
        <v>11</v>
      </c>
      <c r="M32" s="586"/>
      <c r="N32" s="586"/>
      <c r="O32" s="586"/>
    </row>
    <row r="33" spans="3:15" ht="51" customHeight="1" x14ac:dyDescent="0.2">
      <c r="C33" s="606"/>
      <c r="D33" s="607"/>
      <c r="E33" s="607"/>
      <c r="F33" s="608"/>
      <c r="G33" s="603"/>
      <c r="H33" s="604"/>
      <c r="I33" s="605"/>
      <c r="J33" s="600"/>
      <c r="K33" s="601"/>
      <c r="L33" s="598"/>
      <c r="M33" s="598"/>
      <c r="N33" s="598"/>
      <c r="O33" s="598"/>
    </row>
    <row r="34" spans="3:15" ht="51" customHeight="1" x14ac:dyDescent="0.2">
      <c r="C34" s="606"/>
      <c r="D34" s="607"/>
      <c r="E34" s="607"/>
      <c r="F34" s="608"/>
      <c r="G34" s="603"/>
      <c r="H34" s="604"/>
      <c r="I34" s="605"/>
      <c r="J34" s="600"/>
      <c r="K34" s="601"/>
      <c r="L34" s="598"/>
      <c r="M34" s="598"/>
      <c r="N34" s="598"/>
      <c r="O34" s="598"/>
    </row>
    <row r="35" spans="3:15" ht="51" customHeight="1" x14ac:dyDescent="0.2">
      <c r="C35" s="606"/>
      <c r="D35" s="607"/>
      <c r="E35" s="607"/>
      <c r="F35" s="608"/>
      <c r="G35" s="603"/>
      <c r="H35" s="604"/>
      <c r="I35" s="605"/>
      <c r="J35" s="600"/>
      <c r="K35" s="601"/>
      <c r="L35" s="598"/>
      <c r="M35" s="598"/>
      <c r="N35" s="598"/>
      <c r="O35" s="598"/>
    </row>
  </sheetData>
  <sheetProtection algorithmName="SHA-512" hashValue="W8sfjPma+jvXV61FWrn16AEwb9rriiO6HzhiFnXlh+9oZkUHVqP/yuZMCjT2qFWpS2GT5KqJ5EO3AA0cboJHkA==" saltValue="9ncsWynKjM8pFSdOt9wMmg==" spinCount="100000" sheet="1" formatCells="0" formatColumns="0" formatRows="0" selectLockedCells="1"/>
  <mergeCells count="137">
    <mergeCell ref="C25:C26"/>
    <mergeCell ref="L32:O32"/>
    <mergeCell ref="D31:O31"/>
    <mergeCell ref="C27:O27"/>
    <mergeCell ref="C28:O28"/>
    <mergeCell ref="J32:K32"/>
    <mergeCell ref="J33:K33"/>
    <mergeCell ref="J34:K34"/>
    <mergeCell ref="J35:K35"/>
    <mergeCell ref="G32:I32"/>
    <mergeCell ref="G33:I33"/>
    <mergeCell ref="G34:I34"/>
    <mergeCell ref="G35:I35"/>
    <mergeCell ref="C32:F32"/>
    <mergeCell ref="C33:F33"/>
    <mergeCell ref="C34:F34"/>
    <mergeCell ref="C35:F35"/>
    <mergeCell ref="L33:O33"/>
    <mergeCell ref="L34:O34"/>
    <mergeCell ref="L24:M24"/>
    <mergeCell ref="F23:F24"/>
    <mergeCell ref="J23:L23"/>
    <mergeCell ref="O25:O26"/>
    <mergeCell ref="F25:F26"/>
    <mergeCell ref="N23:N24"/>
    <mergeCell ref="O23:O24"/>
    <mergeCell ref="L35:O35"/>
    <mergeCell ref="D25:D26"/>
    <mergeCell ref="H25:H26"/>
    <mergeCell ref="I25:I26"/>
    <mergeCell ref="L26:M26"/>
    <mergeCell ref="H19:H20"/>
    <mergeCell ref="I19:I20"/>
    <mergeCell ref="G25:G26"/>
    <mergeCell ref="I23:I24"/>
    <mergeCell ref="D17:D18"/>
    <mergeCell ref="D19:D20"/>
    <mergeCell ref="O19:O20"/>
    <mergeCell ref="N21:N22"/>
    <mergeCell ref="J17:L17"/>
    <mergeCell ref="J19:L19"/>
    <mergeCell ref="F21:F22"/>
    <mergeCell ref="E17:E18"/>
    <mergeCell ref="O21:O22"/>
    <mergeCell ref="N19:N20"/>
    <mergeCell ref="L20:M20"/>
    <mergeCell ref="D23:D24"/>
    <mergeCell ref="G23:G24"/>
    <mergeCell ref="E23:E24"/>
    <mergeCell ref="N25:N26"/>
    <mergeCell ref="J21:L21"/>
    <mergeCell ref="L22:M22"/>
    <mergeCell ref="E25:E26"/>
    <mergeCell ref="J25:L25"/>
    <mergeCell ref="H23:H24"/>
    <mergeCell ref="O15:O16"/>
    <mergeCell ref="J13:L13"/>
    <mergeCell ref="O17:O18"/>
    <mergeCell ref="L18:M18"/>
    <mergeCell ref="L16:M16"/>
    <mergeCell ref="F13:F14"/>
    <mergeCell ref="N17:N18"/>
    <mergeCell ref="H17:H18"/>
    <mergeCell ref="I17:I18"/>
    <mergeCell ref="F17:F18"/>
    <mergeCell ref="O11:O12"/>
    <mergeCell ref="L10:M10"/>
    <mergeCell ref="L14:M14"/>
    <mergeCell ref="L12:M12"/>
    <mergeCell ref="J15:L15"/>
    <mergeCell ref="E7:E8"/>
    <mergeCell ref="F7:F8"/>
    <mergeCell ref="E9:E10"/>
    <mergeCell ref="F9:F10"/>
    <mergeCell ref="E11:E12"/>
    <mergeCell ref="F11:F12"/>
    <mergeCell ref="E15:E16"/>
    <mergeCell ref="F15:F16"/>
    <mergeCell ref="H7:H8"/>
    <mergeCell ref="H9:H10"/>
    <mergeCell ref="I9:I10"/>
    <mergeCell ref="H11:H12"/>
    <mergeCell ref="H13:H14"/>
    <mergeCell ref="I13:I14"/>
    <mergeCell ref="H15:H16"/>
    <mergeCell ref="I15:I16"/>
    <mergeCell ref="N13:N14"/>
    <mergeCell ref="O13:O14"/>
    <mergeCell ref="N15:N16"/>
    <mergeCell ref="N5:O6"/>
    <mergeCell ref="J5:M6"/>
    <mergeCell ref="H5:I6"/>
    <mergeCell ref="G11:G12"/>
    <mergeCell ref="G13:G14"/>
    <mergeCell ref="G15:G16"/>
    <mergeCell ref="G17:G18"/>
    <mergeCell ref="H21:H22"/>
    <mergeCell ref="I11:I12"/>
    <mergeCell ref="I21:I22"/>
    <mergeCell ref="G19:G20"/>
    <mergeCell ref="G21:G22"/>
    <mergeCell ref="J7:L7"/>
    <mergeCell ref="O7:O8"/>
    <mergeCell ref="N7:N8"/>
    <mergeCell ref="J9:L9"/>
    <mergeCell ref="J11:L11"/>
    <mergeCell ref="L8:M8"/>
    <mergeCell ref="G7:G8"/>
    <mergeCell ref="G9:G10"/>
    <mergeCell ref="I7:I8"/>
    <mergeCell ref="N9:N10"/>
    <mergeCell ref="O9:O10"/>
    <mergeCell ref="N11:N12"/>
    <mergeCell ref="C3:O3"/>
    <mergeCell ref="D4:O4"/>
    <mergeCell ref="C21:C22"/>
    <mergeCell ref="C23:C24"/>
    <mergeCell ref="C17:C18"/>
    <mergeCell ref="C19:C20"/>
    <mergeCell ref="C13:C14"/>
    <mergeCell ref="C15:C16"/>
    <mergeCell ref="C9:C10"/>
    <mergeCell ref="C11:C12"/>
    <mergeCell ref="C7:C8"/>
    <mergeCell ref="D7:D8"/>
    <mergeCell ref="D9:D10"/>
    <mergeCell ref="C5:D6"/>
    <mergeCell ref="E5:F6"/>
    <mergeCell ref="G5:G6"/>
    <mergeCell ref="D11:D12"/>
    <mergeCell ref="D13:D14"/>
    <mergeCell ref="D15:D16"/>
    <mergeCell ref="E13:E14"/>
    <mergeCell ref="D21:D22"/>
    <mergeCell ref="E19:E20"/>
    <mergeCell ref="F19:F20"/>
    <mergeCell ref="E21:E22"/>
  </mergeCells>
  <phoneticPr fontId="5"/>
  <pageMargins left="0.74803149606299213" right="0.43307086614173229" top="0.59055118110236227" bottom="0.55118110236220474" header="0.19685039370078741" footer="0.23622047244094491"/>
  <pageSetup paperSize="9" orientation="portrait" r:id="rId1"/>
  <headerFooter>
    <oddFooter>&amp;R&amp;"ＭＳ Ｐ明朝,標準"&amp;10（日本産業規格A列4番）</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C2:H31"/>
  <sheetViews>
    <sheetView showGridLines="0" zoomScaleNormal="100" zoomScaleSheetLayoutView="100" workbookViewId="0"/>
  </sheetViews>
  <sheetFormatPr defaultColWidth="2.44140625" defaultRowHeight="13.2" x14ac:dyDescent="0.2"/>
  <cols>
    <col min="1" max="2" width="2.44140625" style="36"/>
    <col min="3" max="3" width="25.109375" style="36" customWidth="1"/>
    <col min="4" max="5" width="30.6640625" style="36" customWidth="1"/>
    <col min="6" max="16384" width="2.44140625" style="36"/>
  </cols>
  <sheetData>
    <row r="2" spans="3:8" ht="19.5" customHeight="1" x14ac:dyDescent="0.2">
      <c r="C2" s="32" t="s">
        <v>46</v>
      </c>
      <c r="H2" s="178" t="str">
        <f>'１号'!$W$2</f>
        <v>Ver.5</v>
      </c>
    </row>
    <row r="3" spans="3:8" ht="30" customHeight="1" x14ac:dyDescent="0.2">
      <c r="C3" s="611" t="s">
        <v>95</v>
      </c>
      <c r="D3" s="611"/>
      <c r="E3" s="611"/>
    </row>
    <row r="4" spans="3:8" ht="39" customHeight="1" x14ac:dyDescent="0.2">
      <c r="C4" s="614" t="s">
        <v>365</v>
      </c>
      <c r="D4" s="609"/>
      <c r="E4" s="609"/>
    </row>
    <row r="5" spans="3:8" ht="22.5" customHeight="1" x14ac:dyDescent="0.2">
      <c r="C5" s="184" t="s">
        <v>364</v>
      </c>
      <c r="D5" s="612" t="str">
        <f>IF('１号'!H10="","",'１号'!H10)</f>
        <v/>
      </c>
      <c r="E5" s="613"/>
      <c r="H5" s="178" t="s">
        <v>261</v>
      </c>
    </row>
    <row r="6" spans="3:8" ht="21" customHeight="1" x14ac:dyDescent="0.2">
      <c r="C6" s="122" t="s">
        <v>367</v>
      </c>
      <c r="D6" s="122" t="s">
        <v>368</v>
      </c>
      <c r="E6" s="122" t="s">
        <v>47</v>
      </c>
    </row>
    <row r="7" spans="3:8" ht="27" customHeight="1" x14ac:dyDescent="0.2">
      <c r="C7" s="123"/>
      <c r="D7" s="123"/>
      <c r="E7" s="123"/>
    </row>
    <row r="8" spans="3:8" ht="27" customHeight="1" x14ac:dyDescent="0.2">
      <c r="C8" s="123"/>
      <c r="D8" s="123"/>
      <c r="E8" s="123"/>
    </row>
    <row r="9" spans="3:8" ht="27" customHeight="1" x14ac:dyDescent="0.2">
      <c r="C9" s="123"/>
      <c r="D9" s="123"/>
      <c r="E9" s="123"/>
    </row>
    <row r="10" spans="3:8" ht="27" customHeight="1" x14ac:dyDescent="0.2">
      <c r="C10" s="123"/>
      <c r="D10" s="123"/>
      <c r="E10" s="123"/>
    </row>
    <row r="11" spans="3:8" ht="27" customHeight="1" x14ac:dyDescent="0.2">
      <c r="C11" s="123"/>
      <c r="D11" s="123"/>
      <c r="E11" s="123"/>
    </row>
    <row r="12" spans="3:8" ht="21" customHeight="1" x14ac:dyDescent="0.2">
      <c r="C12" s="121"/>
    </row>
    <row r="13" spans="3:8" ht="22.5" customHeight="1" x14ac:dyDescent="0.2">
      <c r="C13" s="609" t="s">
        <v>369</v>
      </c>
      <c r="D13" s="609"/>
      <c r="E13" s="609"/>
      <c r="H13" s="178"/>
    </row>
    <row r="14" spans="3:8" ht="22.5" customHeight="1" x14ac:dyDescent="0.2">
      <c r="C14" s="184" t="s">
        <v>366</v>
      </c>
      <c r="D14" s="590"/>
      <c r="E14" s="610"/>
      <c r="H14" s="178"/>
    </row>
    <row r="15" spans="3:8" ht="21" customHeight="1" x14ac:dyDescent="0.2">
      <c r="C15" s="122" t="s">
        <v>367</v>
      </c>
      <c r="D15" s="122" t="s">
        <v>368</v>
      </c>
      <c r="E15" s="122" t="s">
        <v>47</v>
      </c>
    </row>
    <row r="16" spans="3:8" ht="27" customHeight="1" x14ac:dyDescent="0.2">
      <c r="C16" s="123"/>
      <c r="D16" s="123"/>
      <c r="E16" s="123"/>
    </row>
    <row r="17" spans="3:8" ht="27" customHeight="1" x14ac:dyDescent="0.2">
      <c r="C17" s="123"/>
      <c r="D17" s="123"/>
      <c r="E17" s="123"/>
    </row>
    <row r="18" spans="3:8" ht="27" customHeight="1" x14ac:dyDescent="0.2">
      <c r="C18" s="123"/>
      <c r="D18" s="123"/>
      <c r="E18" s="123"/>
    </row>
    <row r="19" spans="3:8" ht="27" customHeight="1" x14ac:dyDescent="0.2">
      <c r="C19" s="123"/>
      <c r="D19" s="123"/>
      <c r="E19" s="123"/>
    </row>
    <row r="20" spans="3:8" ht="27" customHeight="1" x14ac:dyDescent="0.2">
      <c r="C20" s="123"/>
      <c r="D20" s="123"/>
      <c r="E20" s="123"/>
    </row>
    <row r="21" spans="3:8" ht="21" customHeight="1" x14ac:dyDescent="0.2">
      <c r="C21" s="121"/>
    </row>
    <row r="22" spans="3:8" ht="22.5" customHeight="1" x14ac:dyDescent="0.2">
      <c r="C22" s="609" t="s">
        <v>370</v>
      </c>
      <c r="D22" s="609"/>
      <c r="E22" s="609"/>
      <c r="H22" s="178"/>
    </row>
    <row r="23" spans="3:8" ht="22.5" customHeight="1" x14ac:dyDescent="0.2">
      <c r="C23" s="184" t="s">
        <v>366</v>
      </c>
      <c r="D23" s="590"/>
      <c r="E23" s="610"/>
      <c r="H23" s="178"/>
    </row>
    <row r="24" spans="3:8" ht="21" customHeight="1" x14ac:dyDescent="0.2">
      <c r="C24" s="122" t="s">
        <v>367</v>
      </c>
      <c r="D24" s="122" t="s">
        <v>368</v>
      </c>
      <c r="E24" s="122" t="s">
        <v>47</v>
      </c>
    </row>
    <row r="25" spans="3:8" ht="27" customHeight="1" x14ac:dyDescent="0.2">
      <c r="C25" s="123"/>
      <c r="D25" s="123"/>
      <c r="E25" s="123"/>
    </row>
    <row r="26" spans="3:8" ht="27" customHeight="1" x14ac:dyDescent="0.2">
      <c r="C26" s="123"/>
      <c r="D26" s="123"/>
      <c r="E26" s="123"/>
    </row>
    <row r="27" spans="3:8" ht="27" customHeight="1" x14ac:dyDescent="0.2">
      <c r="C27" s="123"/>
      <c r="D27" s="123"/>
      <c r="E27" s="123"/>
    </row>
    <row r="28" spans="3:8" ht="27" customHeight="1" x14ac:dyDescent="0.2">
      <c r="C28" s="123"/>
      <c r="D28" s="123"/>
      <c r="E28" s="123"/>
    </row>
    <row r="29" spans="3:8" ht="27" customHeight="1" x14ac:dyDescent="0.2">
      <c r="C29" s="123"/>
      <c r="D29" s="123"/>
      <c r="E29" s="123"/>
    </row>
    <row r="30" spans="3:8" ht="14.4" x14ac:dyDescent="0.2">
      <c r="C30" s="35"/>
    </row>
    <row r="31" spans="3:8" ht="14.4" x14ac:dyDescent="0.2">
      <c r="C31" s="35"/>
    </row>
  </sheetData>
  <sheetProtection algorithmName="SHA-512" hashValue="FBBql0+x5adgCcCS70MGyDqRpZkemMcjGA/l1XNQi5ZQ4wwodofqDmecCRMcUOuXYqY9ebl0ibuDUdvTY1VCvQ==" saltValue="QoP01DfjKdS8SVQ6Xk65PA==" spinCount="100000" sheet="1" formatCells="0" formatColumns="0" formatRows="0" insertColumns="0" insertRows="0" deleteColumns="0" deleteRows="0" selectLockedCells="1"/>
  <mergeCells count="7">
    <mergeCell ref="C13:E13"/>
    <mergeCell ref="D14:E14"/>
    <mergeCell ref="C22:E22"/>
    <mergeCell ref="D23:E23"/>
    <mergeCell ref="C3:E3"/>
    <mergeCell ref="D5:E5"/>
    <mergeCell ref="C4:E4"/>
  </mergeCells>
  <phoneticPr fontId="5"/>
  <pageMargins left="0.74803149606299213" right="0.43307086614173229" top="0.59055118110236227" bottom="0.51181102362204722" header="0.19685039370078741" footer="0.23622047244094491"/>
  <pageSetup paperSize="9" orientation="portrait" r:id="rId1"/>
  <headerFooter>
    <oddFooter>&amp;R&amp;"ＭＳ Ｐ明朝,標準"&amp;10（日本産業規格A列4番）</oddFooter>
  </headerFooter>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2:BA23"/>
  <sheetViews>
    <sheetView showGridLines="0" zoomScaleNormal="100" zoomScaleSheetLayoutView="100" workbookViewId="0"/>
  </sheetViews>
  <sheetFormatPr defaultColWidth="9" defaultRowHeight="13.2" x14ac:dyDescent="0.2"/>
  <cols>
    <col min="1" max="14" width="2.6640625" style="5" customWidth="1"/>
    <col min="15" max="50" width="3" style="5" customWidth="1"/>
    <col min="51" max="149" width="2.6640625" style="5" customWidth="1"/>
    <col min="150" max="16384" width="9" style="5"/>
  </cols>
  <sheetData>
    <row r="2" spans="2:53" ht="19.5" customHeight="1" x14ac:dyDescent="0.2">
      <c r="C2" s="32" t="s">
        <v>422</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BA2" s="141" t="str">
        <f>'１号'!$W$2</f>
        <v>Ver.5</v>
      </c>
    </row>
    <row r="3" spans="2:53" ht="14.4" x14ac:dyDescent="0.2">
      <c r="B3" s="32"/>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4" spans="2:53" ht="27" customHeight="1" x14ac:dyDescent="0.2">
      <c r="C4" s="185" t="s">
        <v>100</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2:53" ht="17.25" customHeight="1" x14ac:dyDescent="0.2">
      <c r="C5" s="2" t="s">
        <v>78</v>
      </c>
      <c r="D5" s="2"/>
      <c r="E5" s="2"/>
      <c r="F5" s="2"/>
      <c r="G5" s="2"/>
      <c r="H5" s="2"/>
      <c r="I5" s="298" t="str">
        <f>IF('１号'!E15="","",'１号'!E15)</f>
        <v/>
      </c>
      <c r="J5" s="83"/>
      <c r="K5" s="83"/>
      <c r="L5" s="83"/>
      <c r="M5" s="83"/>
      <c r="N5" s="83"/>
      <c r="O5" s="83"/>
      <c r="P5" s="83"/>
      <c r="Q5" s="83"/>
      <c r="R5" s="83"/>
      <c r="S5" s="83"/>
      <c r="T5" s="83"/>
      <c r="U5" s="83"/>
      <c r="V5" s="83"/>
      <c r="W5" s="83"/>
      <c r="X5" s="83"/>
      <c r="Y5" s="83"/>
      <c r="Z5" s="83"/>
      <c r="AA5" s="83"/>
      <c r="AB5" s="83"/>
      <c r="AC5" s="83"/>
      <c r="AD5" s="5" t="s">
        <v>73</v>
      </c>
      <c r="BA5" s="133" t="s">
        <v>261</v>
      </c>
    </row>
    <row r="6" spans="2:53" ht="14.4" x14ac:dyDescent="0.2">
      <c r="C6" s="32"/>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row>
    <row r="7" spans="2:53" ht="19.5" customHeight="1" x14ac:dyDescent="0.2">
      <c r="C7" s="619"/>
      <c r="D7" s="619"/>
      <c r="E7" s="619"/>
      <c r="F7" s="619"/>
      <c r="G7" s="617" t="s">
        <v>72</v>
      </c>
      <c r="H7" s="617"/>
      <c r="I7" s="618"/>
      <c r="J7" s="618"/>
      <c r="K7" s="609"/>
      <c r="L7" s="609"/>
      <c r="M7" s="617"/>
      <c r="N7" s="617"/>
      <c r="O7" s="36"/>
      <c r="P7" s="36"/>
      <c r="Q7" s="36"/>
      <c r="R7" s="36"/>
      <c r="S7" s="36"/>
      <c r="T7" s="36"/>
      <c r="U7" s="36"/>
      <c r="V7" s="36"/>
      <c r="W7" s="36"/>
      <c r="X7" s="36"/>
      <c r="Y7" s="36"/>
      <c r="Z7" s="36"/>
      <c r="AA7" s="36"/>
      <c r="AB7" s="32"/>
      <c r="AC7" s="36"/>
      <c r="AD7" s="36"/>
      <c r="AE7" s="36"/>
      <c r="AF7" s="36"/>
      <c r="AG7" s="36"/>
      <c r="AH7" s="36"/>
      <c r="AI7" s="36"/>
      <c r="AJ7" s="36"/>
      <c r="AK7" s="36"/>
      <c r="AL7" s="36"/>
      <c r="AM7" s="36"/>
    </row>
    <row r="8" spans="2:53" ht="19.5" customHeight="1" x14ac:dyDescent="0.2">
      <c r="C8" s="615" t="s">
        <v>63</v>
      </c>
      <c r="D8" s="615"/>
      <c r="E8" s="615"/>
      <c r="F8" s="615"/>
      <c r="G8" s="615"/>
      <c r="H8" s="615"/>
      <c r="I8" s="615"/>
      <c r="J8" s="615"/>
      <c r="K8" s="615"/>
      <c r="L8" s="615"/>
      <c r="M8" s="615"/>
      <c r="N8" s="615"/>
      <c r="O8" s="615" t="s">
        <v>104</v>
      </c>
      <c r="P8" s="615"/>
      <c r="Q8" s="616"/>
      <c r="R8" s="615" t="s">
        <v>50</v>
      </c>
      <c r="S8" s="615"/>
      <c r="T8" s="615"/>
      <c r="U8" s="615" t="s">
        <v>51</v>
      </c>
      <c r="V8" s="615"/>
      <c r="W8" s="615"/>
      <c r="X8" s="615" t="s">
        <v>52</v>
      </c>
      <c r="Y8" s="615"/>
      <c r="Z8" s="615"/>
      <c r="AA8" s="615" t="s">
        <v>53</v>
      </c>
      <c r="AB8" s="615"/>
      <c r="AC8" s="615"/>
      <c r="AD8" s="615" t="s">
        <v>54</v>
      </c>
      <c r="AE8" s="615"/>
      <c r="AF8" s="615"/>
      <c r="AG8" s="615" t="s">
        <v>55</v>
      </c>
      <c r="AH8" s="615"/>
      <c r="AI8" s="615"/>
      <c r="AJ8" s="615" t="s">
        <v>56</v>
      </c>
      <c r="AK8" s="615"/>
      <c r="AL8" s="615"/>
      <c r="AM8" s="615" t="s">
        <v>57</v>
      </c>
      <c r="AN8" s="615"/>
      <c r="AO8" s="615"/>
      <c r="AP8" s="615" t="s">
        <v>58</v>
      </c>
      <c r="AQ8" s="615"/>
      <c r="AR8" s="615"/>
      <c r="AS8" s="615" t="s">
        <v>59</v>
      </c>
      <c r="AT8" s="615"/>
      <c r="AU8" s="615"/>
      <c r="AV8" s="615" t="s">
        <v>60</v>
      </c>
      <c r="AW8" s="615"/>
      <c r="AX8" s="615"/>
    </row>
    <row r="9" spans="2:53" ht="24.75" customHeight="1" x14ac:dyDescent="0.2">
      <c r="C9" s="615" t="s">
        <v>64</v>
      </c>
      <c r="D9" s="615"/>
      <c r="E9" s="615"/>
      <c r="F9" s="615"/>
      <c r="G9" s="615"/>
      <c r="H9" s="615"/>
      <c r="I9" s="615"/>
      <c r="J9" s="615"/>
      <c r="K9" s="615"/>
      <c r="L9" s="615"/>
      <c r="M9" s="615"/>
      <c r="N9" s="615"/>
      <c r="O9" s="14"/>
      <c r="P9" s="15"/>
      <c r="Q9" s="16"/>
      <c r="R9" s="14"/>
      <c r="S9" s="15"/>
      <c r="T9" s="17"/>
      <c r="U9" s="14"/>
      <c r="V9" s="15"/>
      <c r="W9" s="17"/>
      <c r="X9" s="14"/>
      <c r="Y9" s="15"/>
      <c r="Z9" s="17"/>
      <c r="AA9" s="14"/>
      <c r="AB9" s="15"/>
      <c r="AC9" s="17"/>
      <c r="AD9" s="14"/>
      <c r="AE9" s="15"/>
      <c r="AF9" s="17"/>
      <c r="AG9" s="14"/>
      <c r="AH9" s="15"/>
      <c r="AI9" s="17"/>
      <c r="AJ9" s="14"/>
      <c r="AK9" s="15"/>
      <c r="AL9" s="17"/>
      <c r="AM9" s="14"/>
      <c r="AN9" s="18"/>
      <c r="AO9" s="19"/>
      <c r="AP9" s="20"/>
      <c r="AQ9" s="18"/>
      <c r="AR9" s="19"/>
      <c r="AS9" s="20"/>
      <c r="AT9" s="18"/>
      <c r="AU9" s="19"/>
      <c r="AV9" s="20"/>
      <c r="AW9" s="18"/>
      <c r="AX9" s="19"/>
    </row>
    <row r="10" spans="2:53" ht="24.75" customHeight="1" x14ac:dyDescent="0.2">
      <c r="C10" s="615"/>
      <c r="D10" s="615"/>
      <c r="E10" s="615"/>
      <c r="F10" s="615"/>
      <c r="G10" s="615"/>
      <c r="H10" s="615"/>
      <c r="I10" s="615"/>
      <c r="J10" s="615"/>
      <c r="K10" s="615"/>
      <c r="L10" s="615"/>
      <c r="M10" s="615"/>
      <c r="N10" s="615"/>
      <c r="O10" s="14"/>
      <c r="P10" s="15"/>
      <c r="Q10" s="16"/>
      <c r="R10" s="14"/>
      <c r="S10" s="15"/>
      <c r="T10" s="17"/>
      <c r="U10" s="14"/>
      <c r="V10" s="15"/>
      <c r="W10" s="17"/>
      <c r="X10" s="14"/>
      <c r="Y10" s="15"/>
      <c r="Z10" s="17"/>
      <c r="AA10" s="14"/>
      <c r="AB10" s="15"/>
      <c r="AC10" s="17"/>
      <c r="AD10" s="14"/>
      <c r="AE10" s="15"/>
      <c r="AF10" s="17"/>
      <c r="AG10" s="14"/>
      <c r="AH10" s="15"/>
      <c r="AI10" s="17"/>
      <c r="AJ10" s="14"/>
      <c r="AK10" s="15"/>
      <c r="AL10" s="17"/>
      <c r="AM10" s="14"/>
      <c r="AN10" s="18"/>
      <c r="AO10" s="19"/>
      <c r="AP10" s="20"/>
      <c r="AQ10" s="18"/>
      <c r="AR10" s="19"/>
      <c r="AS10" s="20"/>
      <c r="AT10" s="18"/>
      <c r="AU10" s="19"/>
      <c r="AV10" s="20"/>
      <c r="AW10" s="18"/>
      <c r="AX10" s="19"/>
    </row>
    <row r="11" spans="2:53" ht="24.75" customHeight="1" x14ac:dyDescent="0.2">
      <c r="C11" s="615" t="s">
        <v>65</v>
      </c>
      <c r="D11" s="615"/>
      <c r="E11" s="615"/>
      <c r="F11" s="615"/>
      <c r="G11" s="615"/>
      <c r="H11" s="615"/>
      <c r="I11" s="615"/>
      <c r="J11" s="615"/>
      <c r="K11" s="615"/>
      <c r="L11" s="615"/>
      <c r="M11" s="615"/>
      <c r="N11" s="615"/>
      <c r="O11" s="14"/>
      <c r="P11" s="15"/>
      <c r="Q11" s="16"/>
      <c r="R11" s="14"/>
      <c r="S11" s="15"/>
      <c r="T11" s="17"/>
      <c r="U11" s="14"/>
      <c r="V11" s="15"/>
      <c r="W11" s="17"/>
      <c r="X11" s="14"/>
      <c r="Y11" s="15"/>
      <c r="Z11" s="17"/>
      <c r="AA11" s="14"/>
      <c r="AB11" s="15"/>
      <c r="AC11" s="17"/>
      <c r="AD11" s="14"/>
      <c r="AE11" s="15"/>
      <c r="AF11" s="17"/>
      <c r="AG11" s="14"/>
      <c r="AH11" s="15"/>
      <c r="AI11" s="17"/>
      <c r="AJ11" s="14"/>
      <c r="AK11" s="15"/>
      <c r="AL11" s="17"/>
      <c r="AM11" s="14"/>
      <c r="AN11" s="18"/>
      <c r="AO11" s="19"/>
      <c r="AP11" s="20"/>
      <c r="AQ11" s="18"/>
      <c r="AR11" s="19"/>
      <c r="AS11" s="20"/>
      <c r="AT11" s="18"/>
      <c r="AU11" s="19"/>
      <c r="AV11" s="20"/>
      <c r="AW11" s="18"/>
      <c r="AX11" s="19"/>
    </row>
    <row r="12" spans="2:53" ht="24.75" customHeight="1" x14ac:dyDescent="0.2">
      <c r="C12" s="615"/>
      <c r="D12" s="615"/>
      <c r="E12" s="615"/>
      <c r="F12" s="615"/>
      <c r="G12" s="615"/>
      <c r="H12" s="615"/>
      <c r="I12" s="615"/>
      <c r="J12" s="615"/>
      <c r="K12" s="615"/>
      <c r="L12" s="615"/>
      <c r="M12" s="615"/>
      <c r="N12" s="615"/>
      <c r="O12" s="14"/>
      <c r="P12" s="15"/>
      <c r="Q12" s="16"/>
      <c r="R12" s="14"/>
      <c r="S12" s="15"/>
      <c r="T12" s="17"/>
      <c r="U12" s="14"/>
      <c r="V12" s="15"/>
      <c r="W12" s="17"/>
      <c r="X12" s="14"/>
      <c r="Y12" s="15"/>
      <c r="Z12" s="17"/>
      <c r="AA12" s="14"/>
      <c r="AB12" s="15"/>
      <c r="AC12" s="17"/>
      <c r="AD12" s="14"/>
      <c r="AE12" s="15"/>
      <c r="AF12" s="17"/>
      <c r="AG12" s="14"/>
      <c r="AH12" s="15"/>
      <c r="AI12" s="17"/>
      <c r="AJ12" s="14"/>
      <c r="AK12" s="15"/>
      <c r="AL12" s="17"/>
      <c r="AM12" s="14"/>
      <c r="AN12" s="18"/>
      <c r="AO12" s="19"/>
      <c r="AP12" s="20"/>
      <c r="AQ12" s="18"/>
      <c r="AR12" s="19"/>
      <c r="AS12" s="20"/>
      <c r="AT12" s="18"/>
      <c r="AU12" s="19"/>
      <c r="AV12" s="20"/>
      <c r="AW12" s="18"/>
      <c r="AX12" s="19"/>
    </row>
    <row r="13" spans="2:53" ht="24.75" customHeight="1" x14ac:dyDescent="0.2">
      <c r="C13" s="615" t="s">
        <v>66</v>
      </c>
      <c r="D13" s="615"/>
      <c r="E13" s="615"/>
      <c r="F13" s="615"/>
      <c r="G13" s="615"/>
      <c r="H13" s="615"/>
      <c r="I13" s="615"/>
      <c r="J13" s="615"/>
      <c r="K13" s="615"/>
      <c r="L13" s="615"/>
      <c r="M13" s="615"/>
      <c r="N13" s="615"/>
      <c r="O13" s="14"/>
      <c r="P13" s="15"/>
      <c r="Q13" s="16"/>
      <c r="R13" s="14"/>
      <c r="S13" s="15"/>
      <c r="T13" s="17"/>
      <c r="U13" s="14"/>
      <c r="V13" s="15"/>
      <c r="W13" s="17"/>
      <c r="X13" s="14"/>
      <c r="Y13" s="15"/>
      <c r="Z13" s="17"/>
      <c r="AA13" s="14"/>
      <c r="AB13" s="15"/>
      <c r="AC13" s="17"/>
      <c r="AD13" s="14"/>
      <c r="AE13" s="15"/>
      <c r="AF13" s="17"/>
      <c r="AG13" s="14"/>
      <c r="AH13" s="15"/>
      <c r="AI13" s="17"/>
      <c r="AJ13" s="14"/>
      <c r="AK13" s="15"/>
      <c r="AL13" s="17"/>
      <c r="AM13" s="14"/>
      <c r="AN13" s="18"/>
      <c r="AO13" s="19"/>
      <c r="AP13" s="20"/>
      <c r="AQ13" s="18"/>
      <c r="AR13" s="19"/>
      <c r="AS13" s="20"/>
      <c r="AT13" s="18"/>
      <c r="AU13" s="19"/>
      <c r="AV13" s="20"/>
      <c r="AW13" s="18"/>
      <c r="AX13" s="19"/>
    </row>
    <row r="14" spans="2:53" ht="24.75" customHeight="1" x14ac:dyDescent="0.2">
      <c r="C14" s="615"/>
      <c r="D14" s="615"/>
      <c r="E14" s="615"/>
      <c r="F14" s="615"/>
      <c r="G14" s="615"/>
      <c r="H14" s="615"/>
      <c r="I14" s="615"/>
      <c r="J14" s="615"/>
      <c r="K14" s="615"/>
      <c r="L14" s="615"/>
      <c r="M14" s="615"/>
      <c r="N14" s="615"/>
      <c r="O14" s="14"/>
      <c r="P14" s="15"/>
      <c r="Q14" s="16"/>
      <c r="R14" s="14"/>
      <c r="S14" s="15"/>
      <c r="T14" s="17"/>
      <c r="U14" s="14"/>
      <c r="V14" s="15"/>
      <c r="W14" s="17"/>
      <c r="X14" s="14"/>
      <c r="Y14" s="15"/>
      <c r="Z14" s="17"/>
      <c r="AA14" s="14"/>
      <c r="AB14" s="15"/>
      <c r="AC14" s="17"/>
      <c r="AD14" s="14"/>
      <c r="AE14" s="15"/>
      <c r="AF14" s="17"/>
      <c r="AG14" s="14"/>
      <c r="AH14" s="15"/>
      <c r="AI14" s="17"/>
      <c r="AJ14" s="14"/>
      <c r="AK14" s="15"/>
      <c r="AL14" s="17"/>
      <c r="AM14" s="14"/>
      <c r="AN14" s="18"/>
      <c r="AO14" s="19"/>
      <c r="AP14" s="20"/>
      <c r="AQ14" s="18"/>
      <c r="AR14" s="19"/>
      <c r="AS14" s="20"/>
      <c r="AT14" s="18"/>
      <c r="AU14" s="19"/>
      <c r="AV14" s="20"/>
      <c r="AW14" s="18"/>
      <c r="AX14" s="19"/>
    </row>
    <row r="15" spans="2:53" ht="24.75" customHeight="1" x14ac:dyDescent="0.2">
      <c r="C15" s="615" t="s">
        <v>67</v>
      </c>
      <c r="D15" s="615"/>
      <c r="E15" s="615"/>
      <c r="F15" s="615"/>
      <c r="G15" s="615"/>
      <c r="H15" s="615"/>
      <c r="I15" s="615"/>
      <c r="J15" s="615"/>
      <c r="K15" s="615"/>
      <c r="L15" s="615"/>
      <c r="M15" s="615"/>
      <c r="N15" s="615"/>
      <c r="O15" s="14"/>
      <c r="P15" s="15"/>
      <c r="Q15" s="16"/>
      <c r="R15" s="14"/>
      <c r="S15" s="15"/>
      <c r="T15" s="17"/>
      <c r="U15" s="14"/>
      <c r="V15" s="15"/>
      <c r="W15" s="17"/>
      <c r="X15" s="14"/>
      <c r="Y15" s="15"/>
      <c r="Z15" s="17"/>
      <c r="AA15" s="14"/>
      <c r="AB15" s="15"/>
      <c r="AC15" s="17"/>
      <c r="AD15" s="14"/>
      <c r="AE15" s="15"/>
      <c r="AF15" s="17"/>
      <c r="AG15" s="14"/>
      <c r="AH15" s="15"/>
      <c r="AI15" s="17"/>
      <c r="AJ15" s="14"/>
      <c r="AK15" s="15"/>
      <c r="AL15" s="17"/>
      <c r="AM15" s="14"/>
      <c r="AN15" s="18"/>
      <c r="AO15" s="19"/>
      <c r="AP15" s="20"/>
      <c r="AQ15" s="18"/>
      <c r="AR15" s="19"/>
      <c r="AS15" s="20"/>
      <c r="AT15" s="18"/>
      <c r="AU15" s="19"/>
      <c r="AV15" s="20"/>
      <c r="AW15" s="18"/>
      <c r="AX15" s="19"/>
    </row>
    <row r="16" spans="2:53" ht="24.75" customHeight="1" x14ac:dyDescent="0.2">
      <c r="C16" s="615"/>
      <c r="D16" s="615"/>
      <c r="E16" s="615"/>
      <c r="F16" s="615"/>
      <c r="G16" s="615"/>
      <c r="H16" s="615"/>
      <c r="I16" s="615"/>
      <c r="J16" s="615"/>
      <c r="K16" s="615"/>
      <c r="L16" s="615"/>
      <c r="M16" s="615"/>
      <c r="N16" s="615"/>
      <c r="O16" s="14"/>
      <c r="P16" s="15"/>
      <c r="Q16" s="16"/>
      <c r="R16" s="14"/>
      <c r="S16" s="15"/>
      <c r="T16" s="17"/>
      <c r="U16" s="14"/>
      <c r="V16" s="15"/>
      <c r="W16" s="17"/>
      <c r="X16" s="14"/>
      <c r="Y16" s="15"/>
      <c r="Z16" s="17"/>
      <c r="AA16" s="14"/>
      <c r="AB16" s="15"/>
      <c r="AC16" s="17"/>
      <c r="AD16" s="14"/>
      <c r="AE16" s="15"/>
      <c r="AF16" s="17"/>
      <c r="AG16" s="14"/>
      <c r="AH16" s="15"/>
      <c r="AI16" s="17"/>
      <c r="AJ16" s="14"/>
      <c r="AK16" s="15"/>
      <c r="AL16" s="17"/>
      <c r="AM16" s="14"/>
      <c r="AN16" s="18"/>
      <c r="AO16" s="19"/>
      <c r="AP16" s="20"/>
      <c r="AQ16" s="18"/>
      <c r="AR16" s="19"/>
      <c r="AS16" s="20"/>
      <c r="AT16" s="18"/>
      <c r="AU16" s="19"/>
      <c r="AV16" s="20"/>
      <c r="AW16" s="18"/>
      <c r="AX16" s="19"/>
    </row>
    <row r="17" spans="3:50" ht="24.75" customHeight="1" x14ac:dyDescent="0.2">
      <c r="C17" s="615" t="s">
        <v>68</v>
      </c>
      <c r="D17" s="615"/>
      <c r="E17" s="615"/>
      <c r="F17" s="615"/>
      <c r="G17" s="615"/>
      <c r="H17" s="615"/>
      <c r="I17" s="615"/>
      <c r="J17" s="615"/>
      <c r="K17" s="615"/>
      <c r="L17" s="615"/>
      <c r="M17" s="615"/>
      <c r="N17" s="615"/>
      <c r="O17" s="14"/>
      <c r="P17" s="15"/>
      <c r="Q17" s="16"/>
      <c r="R17" s="14"/>
      <c r="S17" s="15"/>
      <c r="T17" s="17"/>
      <c r="U17" s="14"/>
      <c r="V17" s="15"/>
      <c r="W17" s="17"/>
      <c r="X17" s="14"/>
      <c r="Y17" s="15"/>
      <c r="Z17" s="17"/>
      <c r="AA17" s="14"/>
      <c r="AB17" s="15"/>
      <c r="AC17" s="17"/>
      <c r="AD17" s="14"/>
      <c r="AE17" s="15"/>
      <c r="AF17" s="17"/>
      <c r="AG17" s="14"/>
      <c r="AH17" s="15"/>
      <c r="AI17" s="17"/>
      <c r="AJ17" s="14"/>
      <c r="AK17" s="15"/>
      <c r="AL17" s="17"/>
      <c r="AM17" s="14"/>
      <c r="AN17" s="18"/>
      <c r="AO17" s="19"/>
      <c r="AP17" s="20"/>
      <c r="AQ17" s="18"/>
      <c r="AR17" s="19"/>
      <c r="AS17" s="20"/>
      <c r="AT17" s="18"/>
      <c r="AU17" s="19"/>
      <c r="AV17" s="20"/>
      <c r="AW17" s="18"/>
      <c r="AX17" s="19"/>
    </row>
    <row r="18" spans="3:50" ht="24.75" customHeight="1" x14ac:dyDescent="0.2">
      <c r="C18" s="615"/>
      <c r="D18" s="615"/>
      <c r="E18" s="615"/>
      <c r="F18" s="615"/>
      <c r="G18" s="615"/>
      <c r="H18" s="615"/>
      <c r="I18" s="615"/>
      <c r="J18" s="615"/>
      <c r="K18" s="615"/>
      <c r="L18" s="615"/>
      <c r="M18" s="615"/>
      <c r="N18" s="615"/>
      <c r="O18" s="14"/>
      <c r="P18" s="15"/>
      <c r="Q18" s="16"/>
      <c r="R18" s="14"/>
      <c r="S18" s="15"/>
      <c r="T18" s="17"/>
      <c r="U18" s="14"/>
      <c r="V18" s="15"/>
      <c r="W18" s="17"/>
      <c r="X18" s="14"/>
      <c r="Y18" s="15"/>
      <c r="Z18" s="17"/>
      <c r="AA18" s="14"/>
      <c r="AB18" s="15"/>
      <c r="AC18" s="17"/>
      <c r="AD18" s="14"/>
      <c r="AE18" s="15"/>
      <c r="AF18" s="17"/>
      <c r="AG18" s="14"/>
      <c r="AH18" s="15"/>
      <c r="AI18" s="17"/>
      <c r="AJ18" s="14"/>
      <c r="AK18" s="15"/>
      <c r="AL18" s="17"/>
      <c r="AM18" s="14"/>
      <c r="AN18" s="18"/>
      <c r="AO18" s="19"/>
      <c r="AP18" s="20"/>
      <c r="AQ18" s="18"/>
      <c r="AR18" s="19"/>
      <c r="AS18" s="20"/>
      <c r="AT18" s="18"/>
      <c r="AU18" s="19"/>
      <c r="AV18" s="20"/>
      <c r="AW18" s="18"/>
      <c r="AX18" s="19"/>
    </row>
    <row r="19" spans="3:50" ht="24.75" customHeight="1" x14ac:dyDescent="0.2">
      <c r="C19" s="615" t="s">
        <v>69</v>
      </c>
      <c r="D19" s="615"/>
      <c r="E19" s="615"/>
      <c r="F19" s="615"/>
      <c r="G19" s="615"/>
      <c r="H19" s="615"/>
      <c r="I19" s="615"/>
      <c r="J19" s="615"/>
      <c r="K19" s="615"/>
      <c r="L19" s="615"/>
      <c r="M19" s="615"/>
      <c r="N19" s="615"/>
      <c r="O19" s="14"/>
      <c r="P19" s="15"/>
      <c r="Q19" s="16"/>
      <c r="R19" s="14"/>
      <c r="S19" s="15"/>
      <c r="T19" s="17"/>
      <c r="U19" s="14"/>
      <c r="V19" s="15"/>
      <c r="W19" s="17"/>
      <c r="X19" s="14"/>
      <c r="Y19" s="15"/>
      <c r="Z19" s="17"/>
      <c r="AA19" s="14"/>
      <c r="AB19" s="15"/>
      <c r="AC19" s="17"/>
      <c r="AD19" s="14"/>
      <c r="AE19" s="15"/>
      <c r="AF19" s="17"/>
      <c r="AG19" s="14"/>
      <c r="AH19" s="15"/>
      <c r="AI19" s="17"/>
      <c r="AJ19" s="14"/>
      <c r="AK19" s="15"/>
      <c r="AL19" s="17"/>
      <c r="AM19" s="14"/>
      <c r="AN19" s="18"/>
      <c r="AO19" s="19"/>
      <c r="AP19" s="20"/>
      <c r="AQ19" s="18"/>
      <c r="AR19" s="19"/>
      <c r="AS19" s="20"/>
      <c r="AT19" s="18"/>
      <c r="AU19" s="19"/>
      <c r="AV19" s="20"/>
      <c r="AW19" s="18"/>
      <c r="AX19" s="19"/>
    </row>
    <row r="20" spans="3:50" ht="24.75" customHeight="1" x14ac:dyDescent="0.2">
      <c r="C20" s="615"/>
      <c r="D20" s="615"/>
      <c r="E20" s="615"/>
      <c r="F20" s="615"/>
      <c r="G20" s="615"/>
      <c r="H20" s="615"/>
      <c r="I20" s="615"/>
      <c r="J20" s="615"/>
      <c r="K20" s="615"/>
      <c r="L20" s="615"/>
      <c r="M20" s="615"/>
      <c r="N20" s="615"/>
      <c r="O20" s="14"/>
      <c r="P20" s="15"/>
      <c r="Q20" s="16"/>
      <c r="R20" s="14"/>
      <c r="S20" s="15"/>
      <c r="T20" s="17"/>
      <c r="U20" s="14"/>
      <c r="V20" s="15"/>
      <c r="W20" s="17"/>
      <c r="X20" s="14"/>
      <c r="Y20" s="15"/>
      <c r="Z20" s="17"/>
      <c r="AA20" s="14"/>
      <c r="AB20" s="15"/>
      <c r="AC20" s="17"/>
      <c r="AD20" s="14"/>
      <c r="AE20" s="15"/>
      <c r="AF20" s="17"/>
      <c r="AG20" s="14"/>
      <c r="AH20" s="15"/>
      <c r="AI20" s="17"/>
      <c r="AJ20" s="14"/>
      <c r="AK20" s="15"/>
      <c r="AL20" s="17"/>
      <c r="AM20" s="14"/>
      <c r="AN20" s="18"/>
      <c r="AO20" s="19"/>
      <c r="AP20" s="20"/>
      <c r="AQ20" s="18"/>
      <c r="AR20" s="19"/>
      <c r="AS20" s="20"/>
      <c r="AT20" s="18"/>
      <c r="AU20" s="19"/>
      <c r="AV20" s="20"/>
      <c r="AW20" s="18"/>
      <c r="AX20" s="19"/>
    </row>
    <row r="21" spans="3:50" ht="24.75" customHeight="1" x14ac:dyDescent="0.2">
      <c r="C21" s="615" t="s">
        <v>273</v>
      </c>
      <c r="D21" s="615"/>
      <c r="E21" s="615"/>
      <c r="F21" s="615"/>
      <c r="G21" s="615"/>
      <c r="H21" s="615"/>
      <c r="I21" s="615"/>
      <c r="J21" s="615"/>
      <c r="K21" s="615"/>
      <c r="L21" s="615"/>
      <c r="M21" s="615"/>
      <c r="N21" s="615"/>
      <c r="O21" s="14"/>
      <c r="P21" s="15"/>
      <c r="Q21" s="16"/>
      <c r="R21" s="14"/>
      <c r="S21" s="15"/>
      <c r="T21" s="17"/>
      <c r="U21" s="14"/>
      <c r="V21" s="15"/>
      <c r="W21" s="17"/>
      <c r="X21" s="14"/>
      <c r="Y21" s="15"/>
      <c r="Z21" s="17"/>
      <c r="AA21" s="14"/>
      <c r="AB21" s="15"/>
      <c r="AC21" s="17"/>
      <c r="AD21" s="14"/>
      <c r="AE21" s="15"/>
      <c r="AF21" s="17"/>
      <c r="AG21" s="14"/>
      <c r="AH21" s="15"/>
      <c r="AI21" s="17"/>
      <c r="AJ21" s="14"/>
      <c r="AK21" s="15"/>
      <c r="AL21" s="17"/>
      <c r="AM21" s="14"/>
      <c r="AN21" s="18"/>
      <c r="AO21" s="19"/>
      <c r="AP21" s="20"/>
      <c r="AQ21" s="18"/>
      <c r="AR21" s="19"/>
      <c r="AS21" s="20"/>
      <c r="AT21" s="18"/>
      <c r="AU21" s="19"/>
      <c r="AV21" s="20"/>
      <c r="AW21" s="18"/>
      <c r="AX21" s="19"/>
    </row>
    <row r="22" spans="3:50" ht="17.25" customHeight="1" x14ac:dyDescent="0.2">
      <c r="C22" s="202" t="s">
        <v>70</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row>
    <row r="23" spans="3:50" ht="17.25" customHeight="1" x14ac:dyDescent="0.2">
      <c r="C23" s="202" t="s">
        <v>71</v>
      </c>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row>
  </sheetData>
  <sheetProtection algorithmName="SHA-512" hashValue="7W1RQDwzLn6ztWKGHKDRjyp8hc6U0Sey/e9VZy+0eekBZbKl4O1Rp2H9AoGKUAfEZd8lwAE5Y2T1iOqC9ORhNg==" saltValue="5lrKq32flizBLnBNtlnt7Q==" spinCount="100000" sheet="1" formatCells="0" formatColumns="0" formatRows="0" insertColumns="0" insertRows="0" insertHyperlinks="0" deleteColumns="0" deleteRows="0" selectLockedCells="1" sort="0" autoFilter="0" pivotTables="0"/>
  <mergeCells count="31">
    <mergeCell ref="C21:N21"/>
    <mergeCell ref="C8:N8"/>
    <mergeCell ref="C13:N13"/>
    <mergeCell ref="C15:N15"/>
    <mergeCell ref="G7:H7"/>
    <mergeCell ref="I7:J7"/>
    <mergeCell ref="M7:N7"/>
    <mergeCell ref="K7:L7"/>
    <mergeCell ref="C7:F7"/>
    <mergeCell ref="AV8:AX8"/>
    <mergeCell ref="C19:N19"/>
    <mergeCell ref="C9:N9"/>
    <mergeCell ref="C11:N11"/>
    <mergeCell ref="C20:N20"/>
    <mergeCell ref="AG8:AI8"/>
    <mergeCell ref="AJ8:AL8"/>
    <mergeCell ref="AM8:AO8"/>
    <mergeCell ref="AP8:AR8"/>
    <mergeCell ref="AS8:AU8"/>
    <mergeCell ref="AD8:AF8"/>
    <mergeCell ref="R8:T8"/>
    <mergeCell ref="O8:Q8"/>
    <mergeCell ref="C18:N18"/>
    <mergeCell ref="U8:W8"/>
    <mergeCell ref="X8:Z8"/>
    <mergeCell ref="AA8:AC8"/>
    <mergeCell ref="C17:N17"/>
    <mergeCell ref="C10:N10"/>
    <mergeCell ref="C12:N12"/>
    <mergeCell ref="C14:N14"/>
    <mergeCell ref="C16:N16"/>
  </mergeCells>
  <phoneticPr fontId="5"/>
  <printOptions horizontalCentered="1"/>
  <pageMargins left="0.21" right="0.27" top="0.87" bottom="0.39370078740157483" header="0.19685039370078741" footer="0.23622047244094491"/>
  <pageSetup paperSize="9" fitToHeight="0" orientation="landscape" r:id="rId1"/>
  <headerFooter>
    <oddFooter>&amp;R&amp;"ＭＳ Ｐ明朝,標準"&amp;10（日本産業規格A列4番）</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2:AN51"/>
  <sheetViews>
    <sheetView showGridLines="0" zoomScaleNormal="100" zoomScaleSheetLayoutView="100" workbookViewId="0"/>
  </sheetViews>
  <sheetFormatPr defaultColWidth="2.44140625" defaultRowHeight="14.4" x14ac:dyDescent="0.2"/>
  <cols>
    <col min="1" max="1" width="2.44140625" style="2"/>
    <col min="2" max="2" width="2.44140625" style="32"/>
    <col min="3" max="37" width="2.44140625" style="2"/>
    <col min="38" max="38" width="1.6640625" style="2" customWidth="1"/>
    <col min="39" max="16384" width="2.44140625" style="2"/>
  </cols>
  <sheetData>
    <row r="2" spans="2:40" x14ac:dyDescent="0.2">
      <c r="AN2" s="154" t="str">
        <f>'１号'!$W$2</f>
        <v>Ver.5</v>
      </c>
    </row>
    <row r="3" spans="2:40" ht="19.5" customHeight="1" x14ac:dyDescent="0.2">
      <c r="C3" s="32" t="s">
        <v>79</v>
      </c>
    </row>
    <row r="7" spans="2:40" ht="25.8" x14ac:dyDescent="0.2">
      <c r="B7" s="622" t="s">
        <v>80</v>
      </c>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row>
    <row r="8" spans="2:40" ht="14.25" customHeight="1" x14ac:dyDescent="0.2">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row>
    <row r="10" spans="2:40" ht="21" customHeight="1" x14ac:dyDescent="0.2">
      <c r="B10" s="2"/>
      <c r="C10" s="2" t="s">
        <v>108</v>
      </c>
    </row>
    <row r="11" spans="2:40" ht="21" customHeight="1" x14ac:dyDescent="0.2">
      <c r="B11" s="2"/>
      <c r="E11" s="2" t="s">
        <v>267</v>
      </c>
      <c r="H11" s="621"/>
      <c r="I11" s="621"/>
      <c r="J11" s="621"/>
      <c r="K11" s="621"/>
      <c r="L11" s="621"/>
      <c r="M11" s="621"/>
      <c r="O11" s="2" t="s">
        <v>266</v>
      </c>
    </row>
    <row r="12" spans="2:40" x14ac:dyDescent="0.2">
      <c r="B12" s="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5" spans="2:40" ht="14.25" customHeight="1" x14ac:dyDescent="0.2">
      <c r="B15" s="2"/>
      <c r="C15" s="624" t="s">
        <v>608</v>
      </c>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row>
    <row r="16" spans="2:40" ht="13.5" customHeight="1" x14ac:dyDescent="0.2">
      <c r="B16" s="2"/>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row>
    <row r="17" spans="2:37" ht="13.5" customHeight="1" x14ac:dyDescent="0.2">
      <c r="B17" s="2"/>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row>
    <row r="18" spans="2:37" x14ac:dyDescent="0.2">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row>
    <row r="19" spans="2:37" ht="13.5" customHeight="1" x14ac:dyDescent="0.2">
      <c r="B19" s="2"/>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4"/>
    </row>
    <row r="20" spans="2:37" ht="13.5" customHeight="1" x14ac:dyDescent="0.2">
      <c r="B20" s="2"/>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row>
    <row r="21" spans="2:37" ht="13.5" customHeight="1" x14ac:dyDescent="0.2">
      <c r="B21" s="2"/>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row>
    <row r="22" spans="2:37" ht="13.5" customHeight="1" x14ac:dyDescent="0.2">
      <c r="B22" s="2"/>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row>
    <row r="23" spans="2:37" ht="13.5" customHeight="1" x14ac:dyDescent="0.2">
      <c r="B23" s="2"/>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row>
    <row r="24" spans="2:37" ht="13.5" customHeight="1" x14ac:dyDescent="0.2">
      <c r="B24" s="2"/>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row>
    <row r="25" spans="2:37" ht="13.5" customHeight="1" x14ac:dyDescent="0.2">
      <c r="B25" s="2"/>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row>
    <row r="26" spans="2:37" ht="14.25" customHeight="1" x14ac:dyDescent="0.2">
      <c r="B26" s="2"/>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row>
    <row r="27" spans="2:37" ht="14.25" customHeight="1" x14ac:dyDescent="0.2">
      <c r="B27" s="2"/>
      <c r="C27" s="35"/>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row>
    <row r="28" spans="2:37" x14ac:dyDescent="0.2">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2:37" ht="13.5" customHeight="1" x14ac:dyDescent="0.2"/>
    <row r="30" spans="2:37" ht="13.5" customHeight="1" x14ac:dyDescent="0.2"/>
    <row r="31" spans="2:37" x14ac:dyDescent="0.2">
      <c r="G31" s="623"/>
      <c r="H31" s="623"/>
      <c r="I31" s="623"/>
      <c r="J31" s="623"/>
      <c r="K31" s="183" t="s">
        <v>5</v>
      </c>
      <c r="L31" s="623"/>
      <c r="M31" s="623"/>
      <c r="N31" s="183" t="s">
        <v>4</v>
      </c>
      <c r="O31" s="623"/>
      <c r="P31" s="623"/>
      <c r="Q31" s="183" t="s">
        <v>3</v>
      </c>
    </row>
    <row r="33" spans="3:35" x14ac:dyDescent="0.2">
      <c r="P33" s="620"/>
      <c r="Q33" s="620"/>
      <c r="R33" s="620"/>
      <c r="S33" s="620"/>
      <c r="T33" s="620"/>
      <c r="U33" s="620"/>
      <c r="V33" s="620"/>
      <c r="W33" s="620"/>
      <c r="X33" s="620"/>
      <c r="Y33" s="620"/>
      <c r="Z33" s="620"/>
      <c r="AA33" s="620"/>
      <c r="AB33" s="620"/>
      <c r="AC33" s="620"/>
      <c r="AD33" s="620"/>
      <c r="AE33" s="620"/>
      <c r="AF33" s="620"/>
      <c r="AG33" s="620"/>
      <c r="AH33" s="620"/>
      <c r="AI33" s="620"/>
    </row>
    <row r="34" spans="3:35" ht="21" customHeight="1" x14ac:dyDescent="0.2">
      <c r="M34" s="2" t="s">
        <v>81</v>
      </c>
      <c r="P34" s="625"/>
      <c r="Q34" s="625"/>
      <c r="R34" s="625"/>
      <c r="S34" s="625"/>
      <c r="T34" s="625"/>
      <c r="U34" s="625"/>
      <c r="V34" s="625"/>
      <c r="W34" s="625"/>
      <c r="X34" s="625"/>
      <c r="Y34" s="625"/>
      <c r="Z34" s="625"/>
      <c r="AA34" s="625"/>
      <c r="AB34" s="625"/>
      <c r="AC34" s="625"/>
      <c r="AD34" s="625"/>
      <c r="AE34" s="625"/>
      <c r="AF34" s="625"/>
      <c r="AG34" s="625"/>
      <c r="AH34" s="625"/>
      <c r="AI34" s="625"/>
    </row>
    <row r="35" spans="3:35" ht="21" customHeight="1" x14ac:dyDescent="0.2">
      <c r="P35" s="626"/>
      <c r="Q35" s="626"/>
      <c r="R35" s="626"/>
      <c r="S35" s="626"/>
      <c r="T35" s="626"/>
      <c r="U35" s="626"/>
      <c r="V35" s="626"/>
      <c r="W35" s="626"/>
      <c r="X35" s="626"/>
      <c r="Y35" s="626"/>
      <c r="Z35" s="626"/>
      <c r="AA35" s="626"/>
      <c r="AB35" s="626"/>
      <c r="AC35" s="626"/>
      <c r="AD35" s="626"/>
      <c r="AE35" s="626"/>
      <c r="AF35" s="626"/>
      <c r="AG35" s="626"/>
      <c r="AH35" s="626"/>
      <c r="AI35" s="626"/>
    </row>
    <row r="37" spans="3:35" x14ac:dyDescent="0.2">
      <c r="R37" s="32"/>
    </row>
    <row r="38" spans="3:35" x14ac:dyDescent="0.2">
      <c r="R38" s="32"/>
    </row>
    <row r="39" spans="3:35" ht="21" customHeight="1" x14ac:dyDescent="0.2">
      <c r="M39" s="620" t="s">
        <v>264</v>
      </c>
      <c r="N39" s="620"/>
      <c r="O39" s="620"/>
      <c r="P39" s="620"/>
      <c r="Q39" s="620"/>
      <c r="R39" s="620"/>
      <c r="S39" s="625"/>
      <c r="T39" s="625"/>
      <c r="U39" s="625"/>
      <c r="V39" s="625"/>
      <c r="W39" s="625"/>
      <c r="X39" s="625"/>
      <c r="Y39" s="625"/>
      <c r="Z39" s="625"/>
      <c r="AA39" s="625"/>
      <c r="AB39" s="625"/>
      <c r="AC39" s="625"/>
      <c r="AD39" s="625"/>
      <c r="AE39" s="625"/>
      <c r="AF39" s="625"/>
      <c r="AG39" s="625"/>
      <c r="AH39" s="625"/>
      <c r="AI39" s="625"/>
    </row>
    <row r="40" spans="3:35" ht="21" customHeight="1" x14ac:dyDescent="0.2">
      <c r="M40" s="620" t="s">
        <v>265</v>
      </c>
      <c r="N40" s="620"/>
      <c r="O40" s="620"/>
      <c r="P40" s="620"/>
      <c r="Q40" s="620"/>
      <c r="R40" s="620"/>
      <c r="S40" s="626"/>
      <c r="T40" s="626"/>
      <c r="U40" s="626"/>
      <c r="V40" s="626"/>
      <c r="W40" s="626"/>
      <c r="X40" s="626"/>
      <c r="Y40" s="626"/>
      <c r="Z40" s="626"/>
      <c r="AA40" s="626"/>
      <c r="AB40" s="626"/>
      <c r="AC40" s="626"/>
      <c r="AD40" s="626"/>
      <c r="AE40" s="626"/>
      <c r="AF40" s="626"/>
      <c r="AG40" s="626"/>
      <c r="AH40" s="626"/>
      <c r="AI40" s="626"/>
    </row>
    <row r="44" spans="3:35" ht="16.5" customHeight="1" x14ac:dyDescent="0.2">
      <c r="C44" s="183" t="s">
        <v>82</v>
      </c>
      <c r="E44" s="2" t="s">
        <v>91</v>
      </c>
    </row>
    <row r="45" spans="3:35" ht="16.5" customHeight="1" x14ac:dyDescent="0.2">
      <c r="C45" s="183"/>
      <c r="D45" s="2" t="s">
        <v>92</v>
      </c>
    </row>
    <row r="46" spans="3:35" ht="16.5" customHeight="1" x14ac:dyDescent="0.2">
      <c r="C46" s="183" t="s">
        <v>88</v>
      </c>
      <c r="E46" s="2" t="s">
        <v>83</v>
      </c>
    </row>
    <row r="47" spans="3:35" ht="16.5" customHeight="1" x14ac:dyDescent="0.2">
      <c r="C47" s="183" t="s">
        <v>86</v>
      </c>
      <c r="E47" s="2" t="s">
        <v>84</v>
      </c>
    </row>
    <row r="48" spans="3:35" ht="16.5" customHeight="1" x14ac:dyDescent="0.2">
      <c r="C48" s="183" t="s">
        <v>86</v>
      </c>
      <c r="E48" s="2" t="s">
        <v>85</v>
      </c>
    </row>
    <row r="49" spans="3:5" ht="16.5" customHeight="1" x14ac:dyDescent="0.2">
      <c r="C49" s="183" t="s">
        <v>86</v>
      </c>
      <c r="E49" s="2" t="s">
        <v>87</v>
      </c>
    </row>
    <row r="50" spans="3:5" ht="16.5" customHeight="1" x14ac:dyDescent="0.2">
      <c r="C50" s="183" t="s">
        <v>86</v>
      </c>
      <c r="E50" s="2" t="s">
        <v>89</v>
      </c>
    </row>
    <row r="51" spans="3:5" ht="16.5" customHeight="1" x14ac:dyDescent="0.2">
      <c r="C51" s="183" t="s">
        <v>86</v>
      </c>
      <c r="E51" s="2" t="s">
        <v>90</v>
      </c>
    </row>
  </sheetData>
  <sheetProtection algorithmName="SHA-512" hashValue="yw3llA2459B/1mmJZko+YhsJLvTP77hQkmR61zsPnMcTCXO+x0VfrANy9f4pvtulxUPvAnv2/s6Qs6lcb+PbMg==" saltValue="YwQZ8m8zOBrgCh7kcskJjg==" spinCount="100000" sheet="1" formatCells="0" formatColumns="0" formatRows="0" selectLockedCells="1"/>
  <mergeCells count="13">
    <mergeCell ref="M39:R39"/>
    <mergeCell ref="M40:R40"/>
    <mergeCell ref="H11:M11"/>
    <mergeCell ref="B7:AL7"/>
    <mergeCell ref="L31:M31"/>
    <mergeCell ref="O31:P31"/>
    <mergeCell ref="C15:AK26"/>
    <mergeCell ref="G31:J31"/>
    <mergeCell ref="P33:AI33"/>
    <mergeCell ref="P34:AI34"/>
    <mergeCell ref="P35:AI35"/>
    <mergeCell ref="S39:AI39"/>
    <mergeCell ref="S40:AI40"/>
  </mergeCells>
  <phoneticPr fontId="5"/>
  <printOptions verticalCentered="1"/>
  <pageMargins left="0.74803149606299213" right="0.43307086614173229" top="0.39370078740157483" bottom="0.59055118110236227" header="0.19685039370078741" footer="0.23622047244094491"/>
  <pageSetup paperSize="9" orientation="portrait" r:id="rId1"/>
  <headerFooter>
    <oddFooter>&amp;R&amp;"ＭＳ Ｐ明朝,標準"&amp;10（日本産業規格A列4番）</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C2:BB29"/>
  <sheetViews>
    <sheetView showGridLines="0" zoomScaleNormal="100" zoomScaleSheetLayoutView="100" workbookViewId="0">
      <selection activeCell="L5" sqref="L5:N5"/>
    </sheetView>
  </sheetViews>
  <sheetFormatPr defaultColWidth="9" defaultRowHeight="13.2" x14ac:dyDescent="0.2"/>
  <cols>
    <col min="1" max="1" width="2.6640625" style="33" customWidth="1"/>
    <col min="2" max="2" width="1.6640625" style="33" customWidth="1"/>
    <col min="3" max="11" width="2.6640625" style="33" customWidth="1"/>
    <col min="12" max="47" width="2.88671875" style="33" customWidth="1"/>
    <col min="48" max="51" width="2.6640625" style="33" customWidth="1"/>
    <col min="52" max="52" width="3" style="33" customWidth="1"/>
    <col min="53" max="53" width="1.6640625" style="33" customWidth="1"/>
    <col min="54" max="54" width="8.88671875" style="33" customWidth="1"/>
    <col min="55" max="82" width="2.6640625" style="33" customWidth="1"/>
    <col min="83" max="16384" width="9" style="33"/>
  </cols>
  <sheetData>
    <row r="2" spans="3:54" ht="24" customHeight="1" x14ac:dyDescent="0.2">
      <c r="C2" s="124" t="s">
        <v>419</v>
      </c>
      <c r="D2" s="75"/>
      <c r="E2" s="75"/>
      <c r="F2" s="75"/>
      <c r="G2" s="75"/>
      <c r="H2" s="75"/>
      <c r="I2" s="75"/>
      <c r="J2" s="75"/>
      <c r="K2" s="75"/>
      <c r="L2" s="75"/>
      <c r="M2" s="75"/>
      <c r="N2" s="75"/>
      <c r="O2" s="75"/>
      <c r="P2" s="75"/>
      <c r="Q2" s="75"/>
      <c r="BB2" s="81" t="str">
        <f>'１号'!$W$2</f>
        <v>Ver.5</v>
      </c>
    </row>
    <row r="3" spans="3:54" ht="24" customHeight="1" x14ac:dyDescent="0.2">
      <c r="C3" s="46" t="s">
        <v>107</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row>
    <row r="4" spans="3:54" ht="16.5" customHeight="1" x14ac:dyDescent="0.2">
      <c r="C4" s="634"/>
      <c r="D4" s="635"/>
      <c r="E4" s="635"/>
      <c r="F4" s="635"/>
      <c r="G4" s="635"/>
      <c r="H4" s="636" t="s">
        <v>257</v>
      </c>
      <c r="I4" s="637"/>
      <c r="J4" s="633" t="s">
        <v>48</v>
      </c>
      <c r="K4" s="633"/>
      <c r="L4" s="633" t="s">
        <v>49</v>
      </c>
      <c r="M4" s="633"/>
      <c r="N4" s="633"/>
      <c r="O4" s="633" t="s">
        <v>50</v>
      </c>
      <c r="P4" s="633"/>
      <c r="Q4" s="633"/>
      <c r="R4" s="633" t="s">
        <v>51</v>
      </c>
      <c r="S4" s="633"/>
      <c r="T4" s="633"/>
      <c r="U4" s="633" t="s">
        <v>52</v>
      </c>
      <c r="V4" s="633"/>
      <c r="W4" s="633"/>
      <c r="X4" s="633" t="s">
        <v>53</v>
      </c>
      <c r="Y4" s="633"/>
      <c r="Z4" s="633"/>
      <c r="AA4" s="633" t="s">
        <v>54</v>
      </c>
      <c r="AB4" s="633"/>
      <c r="AC4" s="633"/>
      <c r="AD4" s="633" t="s">
        <v>55</v>
      </c>
      <c r="AE4" s="633"/>
      <c r="AF4" s="633"/>
      <c r="AG4" s="633" t="s">
        <v>56</v>
      </c>
      <c r="AH4" s="633"/>
      <c r="AI4" s="633"/>
      <c r="AJ4" s="633" t="s">
        <v>57</v>
      </c>
      <c r="AK4" s="633"/>
      <c r="AL4" s="633"/>
      <c r="AM4" s="633" t="s">
        <v>58</v>
      </c>
      <c r="AN4" s="633"/>
      <c r="AO4" s="633"/>
      <c r="AP4" s="633" t="s">
        <v>59</v>
      </c>
      <c r="AQ4" s="633"/>
      <c r="AR4" s="633"/>
      <c r="AS4" s="633" t="s">
        <v>60</v>
      </c>
      <c r="AT4" s="633"/>
      <c r="AU4" s="633"/>
      <c r="AV4" s="633" t="s">
        <v>62</v>
      </c>
      <c r="AW4" s="633"/>
      <c r="AX4" s="633"/>
      <c r="AY4" s="633"/>
      <c r="AZ4" s="633"/>
      <c r="BA4" s="34"/>
    </row>
    <row r="5" spans="3:54" ht="24" customHeight="1" x14ac:dyDescent="0.2">
      <c r="C5" s="630" t="s">
        <v>544</v>
      </c>
      <c r="D5" s="630"/>
      <c r="E5" s="630"/>
      <c r="F5" s="630"/>
      <c r="G5" s="630"/>
      <c r="H5" s="630"/>
      <c r="I5" s="630"/>
      <c r="J5" s="631" t="s">
        <v>61</v>
      </c>
      <c r="K5" s="631"/>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9" t="str">
        <f>IF(COUNTA(L5:AU5)=12,SUM(L5:AU5),"")</f>
        <v/>
      </c>
      <c r="AW5" s="629"/>
      <c r="AX5" s="629"/>
      <c r="AY5" s="629"/>
      <c r="AZ5" s="629"/>
    </row>
    <row r="6" spans="3:54" ht="24" customHeight="1" x14ac:dyDescent="0.2">
      <c r="C6" s="630" t="s">
        <v>541</v>
      </c>
      <c r="D6" s="630"/>
      <c r="E6" s="630"/>
      <c r="F6" s="630"/>
      <c r="G6" s="630"/>
      <c r="H6" s="630"/>
      <c r="I6" s="630"/>
      <c r="J6" s="631" t="s">
        <v>61</v>
      </c>
      <c r="K6" s="631"/>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9" t="str">
        <f>IF(COUNTA(L6:AU6)=12,SUM(L6:AU6),"")</f>
        <v/>
      </c>
      <c r="AW6" s="629"/>
      <c r="AX6" s="629"/>
      <c r="AY6" s="629"/>
      <c r="AZ6" s="629"/>
    </row>
    <row r="7" spans="3:54" ht="24" customHeight="1" x14ac:dyDescent="0.2">
      <c r="C7" s="630" t="s">
        <v>542</v>
      </c>
      <c r="D7" s="630"/>
      <c r="E7" s="630"/>
      <c r="F7" s="630"/>
      <c r="G7" s="630"/>
      <c r="H7" s="630"/>
      <c r="I7" s="630"/>
      <c r="J7" s="631" t="s">
        <v>61</v>
      </c>
      <c r="K7" s="631"/>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9" t="str">
        <f t="shared" ref="AV7:AV14" si="0">IF(COUNTA(L7:AU7)=12,SUM(L7:AU7),"")</f>
        <v/>
      </c>
      <c r="AW7" s="629"/>
      <c r="AX7" s="629"/>
      <c r="AY7" s="629"/>
      <c r="AZ7" s="629"/>
    </row>
    <row r="8" spans="3:54" ht="24" customHeight="1" x14ac:dyDescent="0.2">
      <c r="C8" s="630" t="s">
        <v>543</v>
      </c>
      <c r="D8" s="630"/>
      <c r="E8" s="630"/>
      <c r="F8" s="630"/>
      <c r="G8" s="630"/>
      <c r="H8" s="630"/>
      <c r="I8" s="630"/>
      <c r="J8" s="631" t="s">
        <v>269</v>
      </c>
      <c r="K8" s="631"/>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9" t="str">
        <f t="shared" si="0"/>
        <v/>
      </c>
      <c r="AW8" s="629"/>
      <c r="AX8" s="629"/>
      <c r="AY8" s="629"/>
      <c r="AZ8" s="629"/>
    </row>
    <row r="9" spans="3:54" ht="24" customHeight="1" x14ac:dyDescent="0.2">
      <c r="C9" s="630" t="s">
        <v>545</v>
      </c>
      <c r="D9" s="630"/>
      <c r="E9" s="630"/>
      <c r="F9" s="630"/>
      <c r="G9" s="630"/>
      <c r="H9" s="630"/>
      <c r="I9" s="630"/>
      <c r="J9" s="631" t="s">
        <v>269</v>
      </c>
      <c r="K9" s="631"/>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9" t="str">
        <f t="shared" si="0"/>
        <v/>
      </c>
      <c r="AW9" s="629"/>
      <c r="AX9" s="629"/>
      <c r="AY9" s="629"/>
      <c r="AZ9" s="629"/>
    </row>
    <row r="10" spans="3:54" ht="24" customHeight="1" x14ac:dyDescent="0.2">
      <c r="C10" s="630" t="s">
        <v>546</v>
      </c>
      <c r="D10" s="630"/>
      <c r="E10" s="630"/>
      <c r="F10" s="630"/>
      <c r="G10" s="630"/>
      <c r="H10" s="630"/>
      <c r="I10" s="630"/>
      <c r="J10" s="631" t="s">
        <v>269</v>
      </c>
      <c r="K10" s="631"/>
      <c r="L10" s="627"/>
      <c r="M10" s="628"/>
      <c r="N10" s="628"/>
      <c r="O10" s="627"/>
      <c r="P10" s="628"/>
      <c r="Q10" s="628"/>
      <c r="R10" s="627"/>
      <c r="S10" s="628"/>
      <c r="T10" s="628"/>
      <c r="U10" s="627"/>
      <c r="V10" s="628"/>
      <c r="W10" s="628"/>
      <c r="X10" s="627"/>
      <c r="Y10" s="628"/>
      <c r="Z10" s="628"/>
      <c r="AA10" s="627"/>
      <c r="AB10" s="628"/>
      <c r="AC10" s="628"/>
      <c r="AD10" s="627"/>
      <c r="AE10" s="628"/>
      <c r="AF10" s="628"/>
      <c r="AG10" s="627"/>
      <c r="AH10" s="628"/>
      <c r="AI10" s="628"/>
      <c r="AJ10" s="627"/>
      <c r="AK10" s="628"/>
      <c r="AL10" s="628"/>
      <c r="AM10" s="627"/>
      <c r="AN10" s="628"/>
      <c r="AO10" s="628"/>
      <c r="AP10" s="627"/>
      <c r="AQ10" s="628"/>
      <c r="AR10" s="628"/>
      <c r="AS10" s="627"/>
      <c r="AT10" s="628"/>
      <c r="AU10" s="628"/>
      <c r="AV10" s="629" t="str">
        <f t="shared" si="0"/>
        <v/>
      </c>
      <c r="AW10" s="629"/>
      <c r="AX10" s="629"/>
      <c r="AY10" s="629"/>
      <c r="AZ10" s="629"/>
    </row>
    <row r="11" spans="3:54" ht="24" customHeight="1" x14ac:dyDescent="0.2">
      <c r="C11" s="630" t="s">
        <v>548</v>
      </c>
      <c r="D11" s="630"/>
      <c r="E11" s="630"/>
      <c r="F11" s="630"/>
      <c r="G11" s="630"/>
      <c r="H11" s="630"/>
      <c r="I11" s="630"/>
      <c r="J11" s="631" t="s">
        <v>269</v>
      </c>
      <c r="K11" s="631"/>
      <c r="L11" s="627"/>
      <c r="M11" s="628"/>
      <c r="N11" s="628"/>
      <c r="O11" s="627"/>
      <c r="P11" s="628"/>
      <c r="Q11" s="628"/>
      <c r="R11" s="627"/>
      <c r="S11" s="628"/>
      <c r="T11" s="628"/>
      <c r="U11" s="627"/>
      <c r="V11" s="628"/>
      <c r="W11" s="628"/>
      <c r="X11" s="627"/>
      <c r="Y11" s="628"/>
      <c r="Z11" s="628"/>
      <c r="AA11" s="627"/>
      <c r="AB11" s="628"/>
      <c r="AC11" s="628"/>
      <c r="AD11" s="627"/>
      <c r="AE11" s="628"/>
      <c r="AF11" s="628"/>
      <c r="AG11" s="627"/>
      <c r="AH11" s="628"/>
      <c r="AI11" s="628"/>
      <c r="AJ11" s="627"/>
      <c r="AK11" s="628"/>
      <c r="AL11" s="628"/>
      <c r="AM11" s="627"/>
      <c r="AN11" s="628"/>
      <c r="AO11" s="628"/>
      <c r="AP11" s="627"/>
      <c r="AQ11" s="628"/>
      <c r="AR11" s="628"/>
      <c r="AS11" s="627"/>
      <c r="AT11" s="628"/>
      <c r="AU11" s="628"/>
      <c r="AV11" s="629" t="str">
        <f t="shared" si="0"/>
        <v/>
      </c>
      <c r="AW11" s="629"/>
      <c r="AX11" s="629"/>
      <c r="AY11" s="629"/>
      <c r="AZ11" s="629"/>
    </row>
    <row r="12" spans="3:54" ht="24" customHeight="1" x14ac:dyDescent="0.2">
      <c r="C12" s="630" t="s">
        <v>549</v>
      </c>
      <c r="D12" s="630"/>
      <c r="E12" s="630"/>
      <c r="F12" s="630"/>
      <c r="G12" s="630"/>
      <c r="H12" s="630"/>
      <c r="I12" s="630"/>
      <c r="J12" s="631" t="s">
        <v>269</v>
      </c>
      <c r="K12" s="631"/>
      <c r="L12" s="627"/>
      <c r="M12" s="628"/>
      <c r="N12" s="628"/>
      <c r="O12" s="627"/>
      <c r="P12" s="628"/>
      <c r="Q12" s="628"/>
      <c r="R12" s="627"/>
      <c r="S12" s="628"/>
      <c r="T12" s="628"/>
      <c r="U12" s="627"/>
      <c r="V12" s="628"/>
      <c r="W12" s="628"/>
      <c r="X12" s="627"/>
      <c r="Y12" s="628"/>
      <c r="Z12" s="628"/>
      <c r="AA12" s="627"/>
      <c r="AB12" s="628"/>
      <c r="AC12" s="628"/>
      <c r="AD12" s="627"/>
      <c r="AE12" s="628"/>
      <c r="AF12" s="628"/>
      <c r="AG12" s="627"/>
      <c r="AH12" s="628"/>
      <c r="AI12" s="628"/>
      <c r="AJ12" s="627"/>
      <c r="AK12" s="628"/>
      <c r="AL12" s="628"/>
      <c r="AM12" s="627"/>
      <c r="AN12" s="628"/>
      <c r="AO12" s="628"/>
      <c r="AP12" s="627"/>
      <c r="AQ12" s="628"/>
      <c r="AR12" s="628"/>
      <c r="AS12" s="627"/>
      <c r="AT12" s="628"/>
      <c r="AU12" s="628"/>
      <c r="AV12" s="629" t="str">
        <f t="shared" si="0"/>
        <v/>
      </c>
      <c r="AW12" s="629"/>
      <c r="AX12" s="629"/>
      <c r="AY12" s="629"/>
      <c r="AZ12" s="629"/>
    </row>
    <row r="13" spans="3:54" ht="24" customHeight="1" x14ac:dyDescent="0.2">
      <c r="C13" s="630" t="s">
        <v>550</v>
      </c>
      <c r="D13" s="630"/>
      <c r="E13" s="630"/>
      <c r="F13" s="630"/>
      <c r="G13" s="630"/>
      <c r="H13" s="630"/>
      <c r="I13" s="630"/>
      <c r="J13" s="631" t="s">
        <v>61</v>
      </c>
      <c r="K13" s="631"/>
      <c r="L13" s="627"/>
      <c r="M13" s="628"/>
      <c r="N13" s="628"/>
      <c r="O13" s="627"/>
      <c r="P13" s="628"/>
      <c r="Q13" s="628"/>
      <c r="R13" s="627"/>
      <c r="S13" s="628"/>
      <c r="T13" s="628"/>
      <c r="U13" s="627"/>
      <c r="V13" s="628"/>
      <c r="W13" s="628"/>
      <c r="X13" s="627"/>
      <c r="Y13" s="628"/>
      <c r="Z13" s="628"/>
      <c r="AA13" s="627"/>
      <c r="AB13" s="628"/>
      <c r="AC13" s="628"/>
      <c r="AD13" s="627"/>
      <c r="AE13" s="628"/>
      <c r="AF13" s="628"/>
      <c r="AG13" s="627"/>
      <c r="AH13" s="628"/>
      <c r="AI13" s="628"/>
      <c r="AJ13" s="627"/>
      <c r="AK13" s="628"/>
      <c r="AL13" s="628"/>
      <c r="AM13" s="627"/>
      <c r="AN13" s="628"/>
      <c r="AO13" s="628"/>
      <c r="AP13" s="627"/>
      <c r="AQ13" s="628"/>
      <c r="AR13" s="628"/>
      <c r="AS13" s="627"/>
      <c r="AT13" s="628"/>
      <c r="AU13" s="628"/>
      <c r="AV13" s="629" t="str">
        <f t="shared" si="0"/>
        <v/>
      </c>
      <c r="AW13" s="629"/>
      <c r="AX13" s="629"/>
      <c r="AY13" s="629"/>
      <c r="AZ13" s="629"/>
    </row>
    <row r="14" spans="3:54" ht="24" customHeight="1" x14ac:dyDescent="0.2">
      <c r="C14" s="630" t="s">
        <v>547</v>
      </c>
      <c r="D14" s="630"/>
      <c r="E14" s="630"/>
      <c r="F14" s="630"/>
      <c r="G14" s="630"/>
      <c r="H14" s="630"/>
      <c r="I14" s="630"/>
      <c r="J14" s="631" t="s">
        <v>61</v>
      </c>
      <c r="K14" s="631"/>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9" t="str">
        <f t="shared" si="0"/>
        <v/>
      </c>
      <c r="AW14" s="629"/>
      <c r="AX14" s="629"/>
      <c r="AY14" s="629"/>
      <c r="AZ14" s="629"/>
    </row>
    <row r="15" spans="3:54" ht="13.5" customHeight="1" x14ac:dyDescent="0.2">
      <c r="C15" s="77"/>
      <c r="D15" s="77"/>
      <c r="E15" s="77"/>
      <c r="F15" s="77"/>
      <c r="G15" s="77"/>
      <c r="H15" s="77"/>
      <c r="I15" s="77"/>
      <c r="J15" s="78"/>
      <c r="K15" s="78"/>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row>
    <row r="16" spans="3:54" ht="16.5" customHeight="1" x14ac:dyDescent="0.2">
      <c r="C16" s="634"/>
      <c r="D16" s="635"/>
      <c r="E16" s="635"/>
      <c r="F16" s="635"/>
      <c r="G16" s="635"/>
      <c r="H16" s="636" t="s">
        <v>257</v>
      </c>
      <c r="I16" s="637"/>
      <c r="J16" s="633" t="s">
        <v>48</v>
      </c>
      <c r="K16" s="633"/>
      <c r="L16" s="633" t="s">
        <v>49</v>
      </c>
      <c r="M16" s="633"/>
      <c r="N16" s="633"/>
      <c r="O16" s="633" t="s">
        <v>50</v>
      </c>
      <c r="P16" s="633"/>
      <c r="Q16" s="633"/>
      <c r="R16" s="633" t="s">
        <v>51</v>
      </c>
      <c r="S16" s="633"/>
      <c r="T16" s="633"/>
      <c r="U16" s="633" t="s">
        <v>52</v>
      </c>
      <c r="V16" s="633"/>
      <c r="W16" s="633"/>
      <c r="X16" s="633" t="s">
        <v>53</v>
      </c>
      <c r="Y16" s="633"/>
      <c r="Z16" s="633"/>
      <c r="AA16" s="633" t="s">
        <v>54</v>
      </c>
      <c r="AB16" s="633"/>
      <c r="AC16" s="633"/>
      <c r="AD16" s="633" t="s">
        <v>55</v>
      </c>
      <c r="AE16" s="633"/>
      <c r="AF16" s="633"/>
      <c r="AG16" s="633" t="s">
        <v>56</v>
      </c>
      <c r="AH16" s="633"/>
      <c r="AI16" s="633"/>
      <c r="AJ16" s="633" t="s">
        <v>57</v>
      </c>
      <c r="AK16" s="633"/>
      <c r="AL16" s="633"/>
      <c r="AM16" s="633" t="s">
        <v>58</v>
      </c>
      <c r="AN16" s="633"/>
      <c r="AO16" s="633"/>
      <c r="AP16" s="633" t="s">
        <v>59</v>
      </c>
      <c r="AQ16" s="633"/>
      <c r="AR16" s="633"/>
      <c r="AS16" s="633" t="s">
        <v>60</v>
      </c>
      <c r="AT16" s="633"/>
      <c r="AU16" s="633"/>
      <c r="AV16" s="633" t="s">
        <v>62</v>
      </c>
      <c r="AW16" s="633"/>
      <c r="AX16" s="633"/>
      <c r="AY16" s="633"/>
      <c r="AZ16" s="633"/>
    </row>
    <row r="17" spans="3:52" ht="24" customHeight="1" x14ac:dyDescent="0.2">
      <c r="C17" s="638" t="s">
        <v>555</v>
      </c>
      <c r="D17" s="638"/>
      <c r="E17" s="638"/>
      <c r="F17" s="638"/>
      <c r="G17" s="638"/>
      <c r="H17" s="638"/>
      <c r="I17" s="638"/>
      <c r="J17" s="631" t="s">
        <v>61</v>
      </c>
      <c r="K17" s="631"/>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9" t="str">
        <f>IF(COUNTA(L17:AU17)=12,SUM(L17:AU17),"")</f>
        <v/>
      </c>
      <c r="AW17" s="629"/>
      <c r="AX17" s="629"/>
      <c r="AY17" s="629"/>
      <c r="AZ17" s="629"/>
    </row>
    <row r="18" spans="3:52" ht="24" customHeight="1" x14ac:dyDescent="0.2">
      <c r="C18" s="632" t="s">
        <v>541</v>
      </c>
      <c r="D18" s="632"/>
      <c r="E18" s="632"/>
      <c r="F18" s="632"/>
      <c r="G18" s="632"/>
      <c r="H18" s="632"/>
      <c r="I18" s="632"/>
      <c r="J18" s="631" t="s">
        <v>61</v>
      </c>
      <c r="K18" s="631"/>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9" t="str">
        <f t="shared" ref="AV18:AV26" si="1">IF(COUNTA(L18:AU18)=12,SUM(L18:AU18),"")</f>
        <v/>
      </c>
      <c r="AW18" s="629"/>
      <c r="AX18" s="629"/>
      <c r="AY18" s="629"/>
      <c r="AZ18" s="629"/>
    </row>
    <row r="19" spans="3:52" ht="24" customHeight="1" x14ac:dyDescent="0.2">
      <c r="C19" s="632" t="s">
        <v>542</v>
      </c>
      <c r="D19" s="632"/>
      <c r="E19" s="632"/>
      <c r="F19" s="632"/>
      <c r="G19" s="632"/>
      <c r="H19" s="632"/>
      <c r="I19" s="632"/>
      <c r="J19" s="631" t="s">
        <v>61</v>
      </c>
      <c r="K19" s="631"/>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9" t="str">
        <f t="shared" si="1"/>
        <v/>
      </c>
      <c r="AW19" s="629"/>
      <c r="AX19" s="629"/>
      <c r="AY19" s="629"/>
      <c r="AZ19" s="629"/>
    </row>
    <row r="20" spans="3:52" ht="24" customHeight="1" x14ac:dyDescent="0.2">
      <c r="C20" s="638" t="s">
        <v>556</v>
      </c>
      <c r="D20" s="638"/>
      <c r="E20" s="638"/>
      <c r="F20" s="638"/>
      <c r="G20" s="638"/>
      <c r="H20" s="638"/>
      <c r="I20" s="638"/>
      <c r="J20" s="631" t="s">
        <v>269</v>
      </c>
      <c r="K20" s="631"/>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9" t="str">
        <f t="shared" si="1"/>
        <v/>
      </c>
      <c r="AW20" s="629"/>
      <c r="AX20" s="629"/>
      <c r="AY20" s="629"/>
      <c r="AZ20" s="629"/>
    </row>
    <row r="21" spans="3:52" ht="24" customHeight="1" x14ac:dyDescent="0.2">
      <c r="C21" s="632" t="s">
        <v>557</v>
      </c>
      <c r="D21" s="632"/>
      <c r="E21" s="632"/>
      <c r="F21" s="632"/>
      <c r="G21" s="632"/>
      <c r="H21" s="632"/>
      <c r="I21" s="632"/>
      <c r="J21" s="631" t="s">
        <v>269</v>
      </c>
      <c r="K21" s="631"/>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9" t="str">
        <f t="shared" si="1"/>
        <v/>
      </c>
      <c r="AW21" s="629"/>
      <c r="AX21" s="629"/>
      <c r="AY21" s="629"/>
      <c r="AZ21" s="629"/>
    </row>
    <row r="22" spans="3:52" ht="24" customHeight="1" x14ac:dyDescent="0.2">
      <c r="C22" s="638" t="s">
        <v>558</v>
      </c>
      <c r="D22" s="638"/>
      <c r="E22" s="638"/>
      <c r="F22" s="638"/>
      <c r="G22" s="638"/>
      <c r="H22" s="638"/>
      <c r="I22" s="638"/>
      <c r="J22" s="631" t="s">
        <v>269</v>
      </c>
      <c r="K22" s="631"/>
      <c r="L22" s="627"/>
      <c r="M22" s="628"/>
      <c r="N22" s="628"/>
      <c r="O22" s="627"/>
      <c r="P22" s="628"/>
      <c r="Q22" s="628"/>
      <c r="R22" s="627"/>
      <c r="S22" s="628"/>
      <c r="T22" s="628"/>
      <c r="U22" s="627"/>
      <c r="V22" s="628"/>
      <c r="W22" s="628"/>
      <c r="X22" s="627"/>
      <c r="Y22" s="628"/>
      <c r="Z22" s="628"/>
      <c r="AA22" s="627"/>
      <c r="AB22" s="628"/>
      <c r="AC22" s="628"/>
      <c r="AD22" s="627"/>
      <c r="AE22" s="628"/>
      <c r="AF22" s="628"/>
      <c r="AG22" s="627"/>
      <c r="AH22" s="628"/>
      <c r="AI22" s="628"/>
      <c r="AJ22" s="627"/>
      <c r="AK22" s="628"/>
      <c r="AL22" s="628"/>
      <c r="AM22" s="627"/>
      <c r="AN22" s="628"/>
      <c r="AO22" s="628"/>
      <c r="AP22" s="627"/>
      <c r="AQ22" s="628"/>
      <c r="AR22" s="628"/>
      <c r="AS22" s="627"/>
      <c r="AT22" s="628"/>
      <c r="AU22" s="628"/>
      <c r="AV22" s="629" t="str">
        <f t="shared" si="1"/>
        <v/>
      </c>
      <c r="AW22" s="629"/>
      <c r="AX22" s="629"/>
      <c r="AY22" s="629"/>
      <c r="AZ22" s="629"/>
    </row>
    <row r="23" spans="3:52" ht="24" customHeight="1" x14ac:dyDescent="0.2">
      <c r="C23" s="632" t="s">
        <v>559</v>
      </c>
      <c r="D23" s="632"/>
      <c r="E23" s="632"/>
      <c r="F23" s="632"/>
      <c r="G23" s="632"/>
      <c r="H23" s="632"/>
      <c r="I23" s="632"/>
      <c r="J23" s="631" t="s">
        <v>269</v>
      </c>
      <c r="K23" s="631"/>
      <c r="L23" s="627"/>
      <c r="M23" s="628"/>
      <c r="N23" s="628"/>
      <c r="O23" s="627"/>
      <c r="P23" s="628"/>
      <c r="Q23" s="628"/>
      <c r="R23" s="627"/>
      <c r="S23" s="628"/>
      <c r="T23" s="628"/>
      <c r="U23" s="627"/>
      <c r="V23" s="628"/>
      <c r="W23" s="628"/>
      <c r="X23" s="627"/>
      <c r="Y23" s="628"/>
      <c r="Z23" s="628"/>
      <c r="AA23" s="627"/>
      <c r="AB23" s="628"/>
      <c r="AC23" s="628"/>
      <c r="AD23" s="627"/>
      <c r="AE23" s="628"/>
      <c r="AF23" s="628"/>
      <c r="AG23" s="627"/>
      <c r="AH23" s="628"/>
      <c r="AI23" s="628"/>
      <c r="AJ23" s="627"/>
      <c r="AK23" s="628"/>
      <c r="AL23" s="628"/>
      <c r="AM23" s="627"/>
      <c r="AN23" s="628"/>
      <c r="AO23" s="628"/>
      <c r="AP23" s="627"/>
      <c r="AQ23" s="628"/>
      <c r="AR23" s="628"/>
      <c r="AS23" s="627"/>
      <c r="AT23" s="628"/>
      <c r="AU23" s="628"/>
      <c r="AV23" s="629" t="str">
        <f t="shared" si="1"/>
        <v/>
      </c>
      <c r="AW23" s="629"/>
      <c r="AX23" s="629"/>
      <c r="AY23" s="629"/>
      <c r="AZ23" s="629"/>
    </row>
    <row r="24" spans="3:52" ht="24" customHeight="1" x14ac:dyDescent="0.2">
      <c r="C24" s="632" t="s">
        <v>560</v>
      </c>
      <c r="D24" s="632"/>
      <c r="E24" s="632"/>
      <c r="F24" s="632"/>
      <c r="G24" s="632"/>
      <c r="H24" s="632"/>
      <c r="I24" s="632"/>
      <c r="J24" s="631" t="s">
        <v>269</v>
      </c>
      <c r="K24" s="631"/>
      <c r="L24" s="627"/>
      <c r="M24" s="628"/>
      <c r="N24" s="628"/>
      <c r="O24" s="627"/>
      <c r="P24" s="628"/>
      <c r="Q24" s="628"/>
      <c r="R24" s="627"/>
      <c r="S24" s="628"/>
      <c r="T24" s="628"/>
      <c r="U24" s="627"/>
      <c r="V24" s="628"/>
      <c r="W24" s="628"/>
      <c r="X24" s="627"/>
      <c r="Y24" s="628"/>
      <c r="Z24" s="628"/>
      <c r="AA24" s="627"/>
      <c r="AB24" s="628"/>
      <c r="AC24" s="628"/>
      <c r="AD24" s="627"/>
      <c r="AE24" s="628"/>
      <c r="AF24" s="628"/>
      <c r="AG24" s="627"/>
      <c r="AH24" s="628"/>
      <c r="AI24" s="628"/>
      <c r="AJ24" s="627"/>
      <c r="AK24" s="628"/>
      <c r="AL24" s="628"/>
      <c r="AM24" s="627"/>
      <c r="AN24" s="628"/>
      <c r="AO24" s="628"/>
      <c r="AP24" s="627"/>
      <c r="AQ24" s="628"/>
      <c r="AR24" s="628"/>
      <c r="AS24" s="627"/>
      <c r="AT24" s="628"/>
      <c r="AU24" s="628"/>
      <c r="AV24" s="629" t="str">
        <f t="shared" si="1"/>
        <v/>
      </c>
      <c r="AW24" s="629"/>
      <c r="AX24" s="629"/>
      <c r="AY24" s="629"/>
      <c r="AZ24" s="629"/>
    </row>
    <row r="25" spans="3:52" ht="24" customHeight="1" x14ac:dyDescent="0.2">
      <c r="C25" s="638" t="s">
        <v>561</v>
      </c>
      <c r="D25" s="638"/>
      <c r="E25" s="638"/>
      <c r="F25" s="638"/>
      <c r="G25" s="638"/>
      <c r="H25" s="638"/>
      <c r="I25" s="638"/>
      <c r="J25" s="631" t="s">
        <v>61</v>
      </c>
      <c r="K25" s="631"/>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9" t="str">
        <f t="shared" si="1"/>
        <v/>
      </c>
      <c r="AW25" s="629"/>
      <c r="AX25" s="629"/>
      <c r="AY25" s="629"/>
      <c r="AZ25" s="629"/>
    </row>
    <row r="26" spans="3:52" ht="24" customHeight="1" x14ac:dyDescent="0.2">
      <c r="C26" s="638" t="s">
        <v>562</v>
      </c>
      <c r="D26" s="638"/>
      <c r="E26" s="638"/>
      <c r="F26" s="638"/>
      <c r="G26" s="638"/>
      <c r="H26" s="638"/>
      <c r="I26" s="638"/>
      <c r="J26" s="631" t="s">
        <v>61</v>
      </c>
      <c r="K26" s="631"/>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9" t="str">
        <f t="shared" si="1"/>
        <v/>
      </c>
      <c r="AW26" s="629"/>
      <c r="AX26" s="629"/>
      <c r="AY26" s="629"/>
      <c r="AZ26" s="629"/>
    </row>
    <row r="27" spans="3:52" ht="6" customHeight="1" x14ac:dyDescent="0.2"/>
    <row r="28" spans="3:52" x14ac:dyDescent="0.2">
      <c r="C28" s="80" t="s">
        <v>12</v>
      </c>
      <c r="D28" s="80"/>
      <c r="E28" s="80" t="s">
        <v>258</v>
      </c>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row>
    <row r="29" spans="3:52" ht="13.5" customHeight="1" x14ac:dyDescent="0.2">
      <c r="C29" s="80"/>
      <c r="D29" s="80"/>
      <c r="E29" s="80" t="s">
        <v>256</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row>
  </sheetData>
  <sheetProtection algorithmName="SHA-512" hashValue="T7yEKDsoekZAjbmyjs09jbHHENHbiKWBVp1sPKAHUKr9wHPKFMt/uqqJprWIXFqsaI7sfO+TmCtpBgKhOEEmTg==" saltValue="o3IVFW2v+2Hgn2bgnzv/yg==" spinCount="100000" sheet="1" formatCells="0" formatColumns="0" formatRows="0" selectLockedCells="1"/>
  <mergeCells count="332">
    <mergeCell ref="AS11:AU11"/>
    <mergeCell ref="AV11:AZ11"/>
    <mergeCell ref="C23:I23"/>
    <mergeCell ref="J23:K23"/>
    <mergeCell ref="L23:N23"/>
    <mergeCell ref="O23:Q23"/>
    <mergeCell ref="R23:T23"/>
    <mergeCell ref="U23:W23"/>
    <mergeCell ref="X23:Z23"/>
    <mergeCell ref="AA23:AC23"/>
    <mergeCell ref="AD23:AF23"/>
    <mergeCell ref="AG23:AI23"/>
    <mergeCell ref="AJ23:AL23"/>
    <mergeCell ref="AM23:AO23"/>
    <mergeCell ref="AP23:AR23"/>
    <mergeCell ref="AS23:AU23"/>
    <mergeCell ref="AV23:AZ23"/>
    <mergeCell ref="AD22:AF22"/>
    <mergeCell ref="AG22:AI22"/>
    <mergeCell ref="AJ22:AL22"/>
    <mergeCell ref="AM22:AO22"/>
    <mergeCell ref="AP22:AR22"/>
    <mergeCell ref="AV21:AZ21"/>
    <mergeCell ref="C22:I22"/>
    <mergeCell ref="AS26:AU26"/>
    <mergeCell ref="AV26:AZ26"/>
    <mergeCell ref="AV25:AZ25"/>
    <mergeCell ref="C26:I26"/>
    <mergeCell ref="J26:K26"/>
    <mergeCell ref="L26:N26"/>
    <mergeCell ref="O26:Q26"/>
    <mergeCell ref="R26:T26"/>
    <mergeCell ref="U26:W26"/>
    <mergeCell ref="X26:Z26"/>
    <mergeCell ref="AA26:AC26"/>
    <mergeCell ref="AD26:AF26"/>
    <mergeCell ref="AD25:AF25"/>
    <mergeCell ref="AG25:AI25"/>
    <mergeCell ref="AJ25:AL25"/>
    <mergeCell ref="AM25:AO25"/>
    <mergeCell ref="AP25:AR25"/>
    <mergeCell ref="AS25:AU25"/>
    <mergeCell ref="AG26:AI26"/>
    <mergeCell ref="AJ26:AL26"/>
    <mergeCell ref="AM26:AO26"/>
    <mergeCell ref="AP26:AR26"/>
    <mergeCell ref="C25:I25"/>
    <mergeCell ref="J25:K25"/>
    <mergeCell ref="L25:N25"/>
    <mergeCell ref="O25:Q25"/>
    <mergeCell ref="R25:T25"/>
    <mergeCell ref="U25:W25"/>
    <mergeCell ref="X25:Z25"/>
    <mergeCell ref="AA25:AC25"/>
    <mergeCell ref="AA22:AC22"/>
    <mergeCell ref="AP21:AR21"/>
    <mergeCell ref="AS21:AU21"/>
    <mergeCell ref="AG21:AI21"/>
    <mergeCell ref="AJ21:AL21"/>
    <mergeCell ref="AM21:AO21"/>
    <mergeCell ref="C21:I21"/>
    <mergeCell ref="J21:K21"/>
    <mergeCell ref="L21:N21"/>
    <mergeCell ref="O21:Q21"/>
    <mergeCell ref="R21:T21"/>
    <mergeCell ref="U21:W21"/>
    <mergeCell ref="AS22:AU22"/>
    <mergeCell ref="AV22:AZ22"/>
    <mergeCell ref="AG20:AI20"/>
    <mergeCell ref="AJ20:AL20"/>
    <mergeCell ref="AM20:AO20"/>
    <mergeCell ref="AP20:AR20"/>
    <mergeCell ref="AS20:AU20"/>
    <mergeCell ref="AV20:AZ20"/>
    <mergeCell ref="J22:K22"/>
    <mergeCell ref="L22:N22"/>
    <mergeCell ref="O22:Q22"/>
    <mergeCell ref="R22:T22"/>
    <mergeCell ref="U22:W22"/>
    <mergeCell ref="X22:Z22"/>
    <mergeCell ref="X21:Z21"/>
    <mergeCell ref="AA21:AC21"/>
    <mergeCell ref="AD21:AF21"/>
    <mergeCell ref="AV19:AZ19"/>
    <mergeCell ref="C20:I20"/>
    <mergeCell ref="J20:K20"/>
    <mergeCell ref="L20:N20"/>
    <mergeCell ref="O20:Q20"/>
    <mergeCell ref="R20:T20"/>
    <mergeCell ref="U20:W20"/>
    <mergeCell ref="X20:Z20"/>
    <mergeCell ref="AA20:AC20"/>
    <mergeCell ref="AD20:AF20"/>
    <mergeCell ref="AD19:AF19"/>
    <mergeCell ref="AG19:AI19"/>
    <mergeCell ref="AJ19:AL19"/>
    <mergeCell ref="AM19:AO19"/>
    <mergeCell ref="AP19:AR19"/>
    <mergeCell ref="AS19:AU19"/>
    <mergeCell ref="C19:I19"/>
    <mergeCell ref="J19:K19"/>
    <mergeCell ref="L19:N19"/>
    <mergeCell ref="O19:Q19"/>
    <mergeCell ref="R19:T19"/>
    <mergeCell ref="U19:W19"/>
    <mergeCell ref="X19:Z19"/>
    <mergeCell ref="AA19:AC19"/>
    <mergeCell ref="AA18:AC18"/>
    <mergeCell ref="AV17:AZ17"/>
    <mergeCell ref="C18:I18"/>
    <mergeCell ref="J18:K18"/>
    <mergeCell ref="L18:N18"/>
    <mergeCell ref="O18:Q18"/>
    <mergeCell ref="R18:T18"/>
    <mergeCell ref="U18:W18"/>
    <mergeCell ref="X18:Z18"/>
    <mergeCell ref="X17:Z17"/>
    <mergeCell ref="AA17:AC17"/>
    <mergeCell ref="AD17:AF17"/>
    <mergeCell ref="AG17:AI17"/>
    <mergeCell ref="AJ17:AL17"/>
    <mergeCell ref="AM17:AO17"/>
    <mergeCell ref="AS18:AU18"/>
    <mergeCell ref="AV18:AZ18"/>
    <mergeCell ref="AD18:AF18"/>
    <mergeCell ref="AG18:AI18"/>
    <mergeCell ref="AJ18:AL18"/>
    <mergeCell ref="AM18:AO18"/>
    <mergeCell ref="AP18:AR18"/>
    <mergeCell ref="AM16:AO16"/>
    <mergeCell ref="AP16:AR16"/>
    <mergeCell ref="AS16:AU16"/>
    <mergeCell ref="AV16:AZ16"/>
    <mergeCell ref="C17:I17"/>
    <mergeCell ref="J17:K17"/>
    <mergeCell ref="L17:N17"/>
    <mergeCell ref="O17:Q17"/>
    <mergeCell ref="R17:T17"/>
    <mergeCell ref="U17:W17"/>
    <mergeCell ref="U16:W16"/>
    <mergeCell ref="X16:Z16"/>
    <mergeCell ref="AA16:AC16"/>
    <mergeCell ref="AD16:AF16"/>
    <mergeCell ref="AG16:AI16"/>
    <mergeCell ref="AJ16:AL16"/>
    <mergeCell ref="C16:G16"/>
    <mergeCell ref="H16:I16"/>
    <mergeCell ref="J16:K16"/>
    <mergeCell ref="L16:N16"/>
    <mergeCell ref="O16:Q16"/>
    <mergeCell ref="R16:T16"/>
    <mergeCell ref="AP17:AR17"/>
    <mergeCell ref="AS17:AU17"/>
    <mergeCell ref="AV14:AZ14"/>
    <mergeCell ref="AD14:AF14"/>
    <mergeCell ref="AG14:AI14"/>
    <mergeCell ref="AJ14:AL14"/>
    <mergeCell ref="AM14:AO14"/>
    <mergeCell ref="AP14:AR14"/>
    <mergeCell ref="AS14:AU14"/>
    <mergeCell ref="C14:I14"/>
    <mergeCell ref="J14:K14"/>
    <mergeCell ref="L14:N14"/>
    <mergeCell ref="O14:Q14"/>
    <mergeCell ref="R14:T14"/>
    <mergeCell ref="U14:W14"/>
    <mergeCell ref="U12:W12"/>
    <mergeCell ref="X12:Z12"/>
    <mergeCell ref="AA12:AC12"/>
    <mergeCell ref="AD10:AF10"/>
    <mergeCell ref="AG10:AI10"/>
    <mergeCell ref="AJ10:AL10"/>
    <mergeCell ref="AM10:AO10"/>
    <mergeCell ref="AP10:AR10"/>
    <mergeCell ref="AD11:AF11"/>
    <mergeCell ref="AG11:AI11"/>
    <mergeCell ref="AJ11:AL11"/>
    <mergeCell ref="AM11:AO11"/>
    <mergeCell ref="AP11:AR11"/>
    <mergeCell ref="AD12:AF12"/>
    <mergeCell ref="AG12:AI12"/>
    <mergeCell ref="AJ12:AL12"/>
    <mergeCell ref="AM12:AO12"/>
    <mergeCell ref="AP12:AR12"/>
    <mergeCell ref="AA10:AC10"/>
    <mergeCell ref="C11:I11"/>
    <mergeCell ref="J11:K11"/>
    <mergeCell ref="L11:N11"/>
    <mergeCell ref="O11:Q11"/>
    <mergeCell ref="R11:T11"/>
    <mergeCell ref="U11:W11"/>
    <mergeCell ref="X11:Z11"/>
    <mergeCell ref="AA11:AC11"/>
    <mergeCell ref="AP9:AR9"/>
    <mergeCell ref="AS9:AU9"/>
    <mergeCell ref="AV9:AZ9"/>
    <mergeCell ref="C10:I10"/>
    <mergeCell ref="J10:K10"/>
    <mergeCell ref="L10:N10"/>
    <mergeCell ref="O10:Q10"/>
    <mergeCell ref="R10:T10"/>
    <mergeCell ref="U10:W10"/>
    <mergeCell ref="X10:Z10"/>
    <mergeCell ref="X9:Z9"/>
    <mergeCell ref="AA9:AC9"/>
    <mergeCell ref="AD9:AF9"/>
    <mergeCell ref="AG9:AI9"/>
    <mergeCell ref="AJ9:AL9"/>
    <mergeCell ref="AM9:AO9"/>
    <mergeCell ref="C9:I9"/>
    <mergeCell ref="J9:K9"/>
    <mergeCell ref="L9:N9"/>
    <mergeCell ref="O9:Q9"/>
    <mergeCell ref="R9:T9"/>
    <mergeCell ref="U9:W9"/>
    <mergeCell ref="AS10:AU10"/>
    <mergeCell ref="AV10:AZ10"/>
    <mergeCell ref="AG8:AI8"/>
    <mergeCell ref="AJ8:AL8"/>
    <mergeCell ref="AM8:AO8"/>
    <mergeCell ref="AP8:AR8"/>
    <mergeCell ref="AS8:AU8"/>
    <mergeCell ref="AV8:AZ8"/>
    <mergeCell ref="AV7:AZ7"/>
    <mergeCell ref="C8:I8"/>
    <mergeCell ref="J8:K8"/>
    <mergeCell ref="L8:N8"/>
    <mergeCell ref="O8:Q8"/>
    <mergeCell ref="R8:T8"/>
    <mergeCell ref="U8:W8"/>
    <mergeCell ref="X8:Z8"/>
    <mergeCell ref="AA8:AC8"/>
    <mergeCell ref="AD8:AF8"/>
    <mergeCell ref="AD7:AF7"/>
    <mergeCell ref="AG7:AI7"/>
    <mergeCell ref="AJ7:AL7"/>
    <mergeCell ref="AM7:AO7"/>
    <mergeCell ref="AP7:AR7"/>
    <mergeCell ref="AS7:AU7"/>
    <mergeCell ref="C7:I7"/>
    <mergeCell ref="J7:K7"/>
    <mergeCell ref="AM6:AO6"/>
    <mergeCell ref="AP6:AR6"/>
    <mergeCell ref="AM4:AO4"/>
    <mergeCell ref="AP4:AR4"/>
    <mergeCell ref="AS4:AU4"/>
    <mergeCell ref="AV5:AZ5"/>
    <mergeCell ref="C6:I6"/>
    <mergeCell ref="J6:K6"/>
    <mergeCell ref="L6:N6"/>
    <mergeCell ref="O6:Q6"/>
    <mergeCell ref="R6:T6"/>
    <mergeCell ref="U6:W6"/>
    <mergeCell ref="X6:Z6"/>
    <mergeCell ref="X5:Z5"/>
    <mergeCell ref="AA5:AC5"/>
    <mergeCell ref="AD5:AF5"/>
    <mergeCell ref="AG5:AI5"/>
    <mergeCell ref="AJ5:AL5"/>
    <mergeCell ref="AM5:AO5"/>
    <mergeCell ref="AS6:AU6"/>
    <mergeCell ref="AV6:AZ6"/>
    <mergeCell ref="AD6:AF6"/>
    <mergeCell ref="AV4:AZ4"/>
    <mergeCell ref="C5:I5"/>
    <mergeCell ref="L7:N7"/>
    <mergeCell ref="O7:Q7"/>
    <mergeCell ref="R7:T7"/>
    <mergeCell ref="U7:W7"/>
    <mergeCell ref="X7:Z7"/>
    <mergeCell ref="AA7:AC7"/>
    <mergeCell ref="AA6:AC6"/>
    <mergeCell ref="AG6:AI6"/>
    <mergeCell ref="AJ6:AL6"/>
    <mergeCell ref="AS5:AU5"/>
    <mergeCell ref="AG4:AI4"/>
    <mergeCell ref="AJ4:AL4"/>
    <mergeCell ref="C4:G4"/>
    <mergeCell ref="H4:I4"/>
    <mergeCell ref="J4:K4"/>
    <mergeCell ref="L4:N4"/>
    <mergeCell ref="O4:Q4"/>
    <mergeCell ref="R4:T4"/>
    <mergeCell ref="AP5:AR5"/>
    <mergeCell ref="J5:K5"/>
    <mergeCell ref="L5:N5"/>
    <mergeCell ref="O5:Q5"/>
    <mergeCell ref="R5:T5"/>
    <mergeCell ref="U5:W5"/>
    <mergeCell ref="U4:W4"/>
    <mergeCell ref="X4:Z4"/>
    <mergeCell ref="AA4:AC4"/>
    <mergeCell ref="AD4:AF4"/>
    <mergeCell ref="AS12:AU12"/>
    <mergeCell ref="AV12:AZ12"/>
    <mergeCell ref="C24:I24"/>
    <mergeCell ref="J24:K24"/>
    <mergeCell ref="L24:N24"/>
    <mergeCell ref="O24:Q24"/>
    <mergeCell ref="R24:T24"/>
    <mergeCell ref="U24:W24"/>
    <mergeCell ref="X24:Z24"/>
    <mergeCell ref="AA24:AC24"/>
    <mergeCell ref="AD24:AF24"/>
    <mergeCell ref="AG24:AI24"/>
    <mergeCell ref="AJ24:AL24"/>
    <mergeCell ref="AM24:AO24"/>
    <mergeCell ref="AP24:AR24"/>
    <mergeCell ref="AS24:AU24"/>
    <mergeCell ref="AV24:AZ24"/>
    <mergeCell ref="X14:Z14"/>
    <mergeCell ref="AA14:AC14"/>
    <mergeCell ref="C12:I12"/>
    <mergeCell ref="J12:K12"/>
    <mergeCell ref="L12:N12"/>
    <mergeCell ref="O12:Q12"/>
    <mergeCell ref="R12:T12"/>
    <mergeCell ref="AJ13:AL13"/>
    <mergeCell ref="AM13:AO13"/>
    <mergeCell ref="AP13:AR13"/>
    <mergeCell ref="AS13:AU13"/>
    <mergeCell ref="AV13:AZ13"/>
    <mergeCell ref="C13:I13"/>
    <mergeCell ref="J13:K13"/>
    <mergeCell ref="L13:N13"/>
    <mergeCell ref="O13:Q13"/>
    <mergeCell ref="R13:T13"/>
    <mergeCell ref="U13:W13"/>
    <mergeCell ref="X13:Z13"/>
    <mergeCell ref="AA13:AC13"/>
    <mergeCell ref="AD13:AF13"/>
    <mergeCell ref="AG13:AI13"/>
  </mergeCells>
  <phoneticPr fontId="31"/>
  <printOptions horizontalCentered="1"/>
  <pageMargins left="0.23622047244094491" right="0.23622047244094491" top="0.55000000000000004" bottom="0.47244094488188981" header="0.19685039370078741" footer="0.23622047244094491"/>
  <pageSetup paperSize="9" scale="95" fitToWidth="0" orientation="landscape" r:id="rId1"/>
  <headerFooter>
    <oddFooter>&amp;R&amp;"ＭＳ Ｐ明朝,標準"&amp;10（日本産業規格A列4番）</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B1:S30"/>
  <sheetViews>
    <sheetView showGridLines="0" zoomScaleNormal="100" zoomScaleSheetLayoutView="100" workbookViewId="0">
      <selection activeCell="F6" sqref="F6"/>
    </sheetView>
  </sheetViews>
  <sheetFormatPr defaultColWidth="9" defaultRowHeight="13.2" x14ac:dyDescent="0.2"/>
  <cols>
    <col min="1" max="1" width="1.33203125" style="84" customWidth="1"/>
    <col min="2" max="2" width="8.88671875" style="84" customWidth="1"/>
    <col min="3" max="4" width="9.44140625" style="84" customWidth="1"/>
    <col min="5" max="5" width="9.44140625" style="85" customWidth="1"/>
    <col min="6" max="17" width="9.21875" style="84" customWidth="1"/>
    <col min="18" max="18" width="1.44140625" style="84" customWidth="1"/>
    <col min="19" max="16384" width="9" style="84"/>
  </cols>
  <sheetData>
    <row r="1" spans="2:19" ht="7.5" customHeight="1" x14ac:dyDescent="0.2">
      <c r="E1" s="84"/>
    </row>
    <row r="2" spans="2:19" ht="19.5" customHeight="1" x14ac:dyDescent="0.2">
      <c r="B2" s="124" t="s">
        <v>420</v>
      </c>
      <c r="S2" s="81" t="str">
        <f>'１号'!$W$2</f>
        <v>Ver.5</v>
      </c>
    </row>
    <row r="3" spans="2:19" ht="24.75" customHeight="1" thickBot="1" x14ac:dyDescent="0.25">
      <c r="B3" s="84" t="s">
        <v>274</v>
      </c>
    </row>
    <row r="4" spans="2:19" ht="19.5" customHeight="1" x14ac:dyDescent="0.2">
      <c r="B4" s="397"/>
      <c r="C4" s="323"/>
      <c r="D4" s="323"/>
      <c r="E4" s="323"/>
      <c r="F4" s="677" t="s">
        <v>275</v>
      </c>
      <c r="G4" s="678"/>
      <c r="H4" s="678"/>
      <c r="I4" s="678"/>
      <c r="J4" s="678"/>
      <c r="K4" s="678"/>
      <c r="L4" s="678"/>
      <c r="M4" s="678"/>
      <c r="N4" s="678"/>
      <c r="O4" s="678"/>
      <c r="P4" s="678"/>
      <c r="Q4" s="679"/>
    </row>
    <row r="5" spans="2:19" ht="19.5" customHeight="1" x14ac:dyDescent="0.2">
      <c r="B5" s="680" t="s">
        <v>276</v>
      </c>
      <c r="C5" s="672"/>
      <c r="D5" s="675" t="s">
        <v>235</v>
      </c>
      <c r="E5" s="681"/>
      <c r="F5" s="682" t="s">
        <v>551</v>
      </c>
      <c r="G5" s="675"/>
      <c r="H5" s="675" t="s">
        <v>233</v>
      </c>
      <c r="I5" s="675"/>
      <c r="J5" s="672" t="s">
        <v>277</v>
      </c>
      <c r="K5" s="672"/>
      <c r="L5" s="671" t="s">
        <v>552</v>
      </c>
      <c r="M5" s="672"/>
      <c r="N5" s="673" t="s">
        <v>553</v>
      </c>
      <c r="O5" s="674"/>
      <c r="P5" s="675"/>
      <c r="Q5" s="676"/>
    </row>
    <row r="6" spans="2:19" ht="20.25" customHeight="1" thickBot="1" x14ac:dyDescent="0.25">
      <c r="B6" s="659" t="s">
        <v>278</v>
      </c>
      <c r="C6" s="660"/>
      <c r="D6" s="115">
        <v>12.8</v>
      </c>
      <c r="E6" s="324" t="s">
        <v>279</v>
      </c>
      <c r="F6" s="400"/>
      <c r="G6" s="322" t="s">
        <v>280</v>
      </c>
      <c r="H6" s="325"/>
      <c r="I6" s="326" t="s">
        <v>281</v>
      </c>
      <c r="J6" s="661"/>
      <c r="K6" s="661"/>
      <c r="L6" s="396"/>
      <c r="M6" s="327" t="s">
        <v>282</v>
      </c>
      <c r="N6" s="114"/>
      <c r="O6" s="327" t="s">
        <v>282</v>
      </c>
      <c r="P6" s="87"/>
      <c r="Q6" s="86"/>
    </row>
    <row r="7" spans="2:19" ht="9" customHeight="1" thickBot="1" x14ac:dyDescent="0.25"/>
    <row r="8" spans="2:19" ht="19.5" customHeight="1" thickBot="1" x14ac:dyDescent="0.25">
      <c r="B8" s="88" t="s">
        <v>283</v>
      </c>
      <c r="C8" s="662" t="s">
        <v>284</v>
      </c>
      <c r="D8" s="663"/>
      <c r="E8" s="89" t="s">
        <v>236</v>
      </c>
      <c r="F8" s="89" t="s">
        <v>237</v>
      </c>
      <c r="G8" s="89" t="s">
        <v>50</v>
      </c>
      <c r="H8" s="89" t="s">
        <v>51</v>
      </c>
      <c r="I8" s="89" t="s">
        <v>52</v>
      </c>
      <c r="J8" s="89" t="s">
        <v>53</v>
      </c>
      <c r="K8" s="89" t="s">
        <v>54</v>
      </c>
      <c r="L8" s="89" t="s">
        <v>55</v>
      </c>
      <c r="M8" s="89" t="s">
        <v>56</v>
      </c>
      <c r="N8" s="89" t="s">
        <v>57</v>
      </c>
      <c r="O8" s="89" t="s">
        <v>58</v>
      </c>
      <c r="P8" s="89" t="s">
        <v>59</v>
      </c>
      <c r="Q8" s="90" t="s">
        <v>60</v>
      </c>
    </row>
    <row r="9" spans="2:19" ht="20.25" customHeight="1" thickTop="1" x14ac:dyDescent="0.2">
      <c r="B9" s="664"/>
      <c r="C9" s="667" t="s">
        <v>240</v>
      </c>
      <c r="D9" s="668"/>
      <c r="E9" s="91" t="s">
        <v>241</v>
      </c>
      <c r="F9" s="101"/>
      <c r="G9" s="101"/>
      <c r="H9" s="101"/>
      <c r="I9" s="101"/>
      <c r="J9" s="101"/>
      <c r="K9" s="101"/>
      <c r="L9" s="101"/>
      <c r="M9" s="101"/>
      <c r="N9" s="101"/>
      <c r="O9" s="101"/>
      <c r="P9" s="101"/>
      <c r="Q9" s="101"/>
    </row>
    <row r="10" spans="2:19" ht="20.25" customHeight="1" x14ac:dyDescent="0.2">
      <c r="B10" s="665"/>
      <c r="C10" s="669" t="s">
        <v>242</v>
      </c>
      <c r="D10" s="640"/>
      <c r="E10" s="92" t="s">
        <v>10</v>
      </c>
      <c r="F10" s="393">
        <f>L6</f>
        <v>0</v>
      </c>
      <c r="G10" s="394">
        <f>F10</f>
        <v>0</v>
      </c>
      <c r="H10" s="394">
        <f t="shared" ref="H10:Q10" si="0">G10</f>
        <v>0</v>
      </c>
      <c r="I10" s="394">
        <f t="shared" si="0"/>
        <v>0</v>
      </c>
      <c r="J10" s="394">
        <f t="shared" si="0"/>
        <v>0</v>
      </c>
      <c r="K10" s="394">
        <f t="shared" si="0"/>
        <v>0</v>
      </c>
      <c r="L10" s="394">
        <f t="shared" si="0"/>
        <v>0</v>
      </c>
      <c r="M10" s="394">
        <f t="shared" si="0"/>
        <v>0</v>
      </c>
      <c r="N10" s="394">
        <f t="shared" si="0"/>
        <v>0</v>
      </c>
      <c r="O10" s="394">
        <f t="shared" si="0"/>
        <v>0</v>
      </c>
      <c r="P10" s="394">
        <f t="shared" si="0"/>
        <v>0</v>
      </c>
      <c r="Q10" s="395">
        <f t="shared" si="0"/>
        <v>0</v>
      </c>
    </row>
    <row r="11" spans="2:19" ht="20.25" customHeight="1" x14ac:dyDescent="0.2">
      <c r="B11" s="665"/>
      <c r="C11" s="669" t="s">
        <v>244</v>
      </c>
      <c r="D11" s="640"/>
      <c r="E11" s="92" t="s">
        <v>10</v>
      </c>
      <c r="F11" s="108"/>
      <c r="G11" s="108"/>
      <c r="H11" s="108"/>
      <c r="I11" s="108"/>
      <c r="J11" s="108"/>
      <c r="K11" s="108"/>
      <c r="L11" s="108"/>
      <c r="M11" s="108"/>
      <c r="N11" s="108"/>
      <c r="O11" s="108"/>
      <c r="P11" s="108"/>
      <c r="Q11" s="108"/>
    </row>
    <row r="12" spans="2:19" ht="20.25" customHeight="1" x14ac:dyDescent="0.2">
      <c r="B12" s="665"/>
      <c r="C12" s="669" t="s">
        <v>245</v>
      </c>
      <c r="D12" s="640"/>
      <c r="E12" s="92" t="s">
        <v>285</v>
      </c>
      <c r="F12" s="110">
        <f>N6</f>
        <v>0</v>
      </c>
      <c r="G12" s="111">
        <f t="shared" ref="G12:Q12" si="1">F12</f>
        <v>0</v>
      </c>
      <c r="H12" s="111">
        <f t="shared" si="1"/>
        <v>0</v>
      </c>
      <c r="I12" s="111">
        <f t="shared" si="1"/>
        <v>0</v>
      </c>
      <c r="J12" s="111">
        <f t="shared" si="1"/>
        <v>0</v>
      </c>
      <c r="K12" s="111">
        <f t="shared" si="1"/>
        <v>0</v>
      </c>
      <c r="L12" s="111">
        <f t="shared" si="1"/>
        <v>0</v>
      </c>
      <c r="M12" s="111">
        <f t="shared" si="1"/>
        <v>0</v>
      </c>
      <c r="N12" s="111">
        <f t="shared" si="1"/>
        <v>0</v>
      </c>
      <c r="O12" s="111">
        <f t="shared" si="1"/>
        <v>0</v>
      </c>
      <c r="P12" s="111">
        <f t="shared" si="1"/>
        <v>0</v>
      </c>
      <c r="Q12" s="112">
        <f t="shared" si="1"/>
        <v>0</v>
      </c>
    </row>
    <row r="13" spans="2:19" ht="20.25" customHeight="1" x14ac:dyDescent="0.2">
      <c r="B13" s="665"/>
      <c r="C13" s="669" t="s">
        <v>246</v>
      </c>
      <c r="D13" s="640"/>
      <c r="E13" s="92" t="s">
        <v>247</v>
      </c>
      <c r="F13" s="106"/>
      <c r="G13" s="106"/>
      <c r="H13" s="106"/>
      <c r="I13" s="106"/>
      <c r="J13" s="106"/>
      <c r="K13" s="106"/>
      <c r="L13" s="106"/>
      <c r="M13" s="106"/>
      <c r="N13" s="106"/>
      <c r="O13" s="106"/>
      <c r="P13" s="106"/>
      <c r="Q13" s="107"/>
    </row>
    <row r="14" spans="2:19" ht="20.25" customHeight="1" x14ac:dyDescent="0.2">
      <c r="B14" s="665"/>
      <c r="C14" s="669" t="s">
        <v>248</v>
      </c>
      <c r="D14" s="640"/>
      <c r="E14" s="92" t="s">
        <v>286</v>
      </c>
      <c r="F14" s="102" t="str">
        <f>IF(F9="","",F9*$F6)</f>
        <v/>
      </c>
      <c r="G14" s="102" t="str">
        <f t="shared" ref="G14:O14" si="2">IF(G9="","",G9*$F6)</f>
        <v/>
      </c>
      <c r="H14" s="102" t="str">
        <f t="shared" si="2"/>
        <v/>
      </c>
      <c r="I14" s="102" t="str">
        <f t="shared" si="2"/>
        <v/>
      </c>
      <c r="J14" s="102" t="str">
        <f t="shared" si="2"/>
        <v/>
      </c>
      <c r="K14" s="102" t="str">
        <f t="shared" si="2"/>
        <v/>
      </c>
      <c r="L14" s="102" t="str">
        <f t="shared" si="2"/>
        <v/>
      </c>
      <c r="M14" s="102" t="str">
        <f t="shared" si="2"/>
        <v/>
      </c>
      <c r="N14" s="102" t="str">
        <f t="shared" si="2"/>
        <v/>
      </c>
      <c r="O14" s="102" t="str">
        <f t="shared" si="2"/>
        <v/>
      </c>
      <c r="P14" s="102" t="str">
        <f>IF(P9="","",P9*$F6)</f>
        <v/>
      </c>
      <c r="Q14" s="103" t="str">
        <f>IF(Q9="","",Q9*$F6)</f>
        <v/>
      </c>
    </row>
    <row r="15" spans="2:19" ht="20.25" customHeight="1" x14ac:dyDescent="0.2">
      <c r="B15" s="665"/>
      <c r="C15" s="669" t="s">
        <v>249</v>
      </c>
      <c r="D15" s="640"/>
      <c r="E15" s="92" t="s">
        <v>250</v>
      </c>
      <c r="F15" s="102" t="str">
        <f>IF(F9="","",F9*F11)</f>
        <v/>
      </c>
      <c r="G15" s="102" t="str">
        <f>IF(G9="","",G9*G11)</f>
        <v/>
      </c>
      <c r="H15" s="102" t="str">
        <f>IF(H9="","",H9*H11)</f>
        <v/>
      </c>
      <c r="I15" s="102" t="str">
        <f>IF(I9="","",I9*I11)</f>
        <v/>
      </c>
      <c r="J15" s="102" t="str">
        <f t="shared" ref="J15:Q15" si="3">IF(J9="","",J9*J11)</f>
        <v/>
      </c>
      <c r="K15" s="102" t="str">
        <f t="shared" si="3"/>
        <v/>
      </c>
      <c r="L15" s="102" t="str">
        <f t="shared" si="3"/>
        <v/>
      </c>
      <c r="M15" s="102" t="str">
        <f t="shared" si="3"/>
        <v/>
      </c>
      <c r="N15" s="102" t="str">
        <f t="shared" si="3"/>
        <v/>
      </c>
      <c r="O15" s="102" t="str">
        <f t="shared" si="3"/>
        <v/>
      </c>
      <c r="P15" s="102" t="str">
        <f t="shared" si="3"/>
        <v/>
      </c>
      <c r="Q15" s="103" t="str">
        <f t="shared" si="3"/>
        <v/>
      </c>
    </row>
    <row r="16" spans="2:19" ht="20.25" customHeight="1" x14ac:dyDescent="0.2">
      <c r="B16" s="665"/>
      <c r="C16" s="669" t="s">
        <v>251</v>
      </c>
      <c r="D16" s="640"/>
      <c r="E16" s="92" t="s">
        <v>252</v>
      </c>
      <c r="F16" s="102" t="str">
        <f>IF(F9="","",F9*F12*F13/100)</f>
        <v/>
      </c>
      <c r="G16" s="102" t="str">
        <f>IF(G9="","",G9*G12*G13/100)</f>
        <v/>
      </c>
      <c r="H16" s="102" t="str">
        <f>IF(H9="","",H9*H12*H13/100)</f>
        <v/>
      </c>
      <c r="I16" s="102" t="str">
        <f t="shared" ref="I16:Q16" si="4">IF(I9="","",I9*I12*I13/100)</f>
        <v/>
      </c>
      <c r="J16" s="102" t="str">
        <f t="shared" si="4"/>
        <v/>
      </c>
      <c r="K16" s="102" t="str">
        <f t="shared" si="4"/>
        <v/>
      </c>
      <c r="L16" s="102" t="str">
        <f t="shared" si="4"/>
        <v/>
      </c>
      <c r="M16" s="102" t="str">
        <f t="shared" si="4"/>
        <v/>
      </c>
      <c r="N16" s="102" t="str">
        <f t="shared" si="4"/>
        <v/>
      </c>
      <c r="O16" s="102" t="str">
        <f t="shared" si="4"/>
        <v/>
      </c>
      <c r="P16" s="102" t="str">
        <f t="shared" si="4"/>
        <v/>
      </c>
      <c r="Q16" s="103" t="str">
        <f t="shared" si="4"/>
        <v/>
      </c>
    </row>
    <row r="17" spans="2:17" ht="20.25" customHeight="1" x14ac:dyDescent="0.2">
      <c r="B17" s="665"/>
      <c r="C17" s="669" t="s">
        <v>287</v>
      </c>
      <c r="D17" s="640"/>
      <c r="E17" s="92" t="s">
        <v>252</v>
      </c>
      <c r="F17" s="102" t="str">
        <f>IF(F9="","",F9*F11*3.6)</f>
        <v/>
      </c>
      <c r="G17" s="102" t="str">
        <f t="shared" ref="G17:Q17" si="5">IF(G9="","",G9*G11*3.6)</f>
        <v/>
      </c>
      <c r="H17" s="102" t="str">
        <f t="shared" si="5"/>
        <v/>
      </c>
      <c r="I17" s="102" t="str">
        <f t="shared" si="5"/>
        <v/>
      </c>
      <c r="J17" s="102" t="str">
        <f t="shared" si="5"/>
        <v/>
      </c>
      <c r="K17" s="102" t="str">
        <f t="shared" si="5"/>
        <v/>
      </c>
      <c r="L17" s="102" t="str">
        <f t="shared" si="5"/>
        <v/>
      </c>
      <c r="M17" s="102" t="str">
        <f t="shared" si="5"/>
        <v/>
      </c>
      <c r="N17" s="102" t="str">
        <f t="shared" si="5"/>
        <v/>
      </c>
      <c r="O17" s="102" t="str">
        <f t="shared" si="5"/>
        <v/>
      </c>
      <c r="P17" s="102" t="str">
        <f t="shared" si="5"/>
        <v/>
      </c>
      <c r="Q17" s="103" t="str">
        <f t="shared" si="5"/>
        <v/>
      </c>
    </row>
    <row r="18" spans="2:17" ht="20.25" customHeight="1" x14ac:dyDescent="0.2">
      <c r="B18" s="665"/>
      <c r="C18" s="670" t="s">
        <v>253</v>
      </c>
      <c r="D18" s="646"/>
      <c r="E18" s="92" t="s">
        <v>252</v>
      </c>
      <c r="F18" s="102" t="str">
        <f>IF(ISERROR(F16+F17),"",F16+F17)</f>
        <v/>
      </c>
      <c r="G18" s="102" t="str">
        <f t="shared" ref="G18:Q18" si="6">IF(ISERROR(G16+G17),"",G16+G17)</f>
        <v/>
      </c>
      <c r="H18" s="102" t="str">
        <f>IF(ISERROR(H16+H17),"",H16+H17)</f>
        <v/>
      </c>
      <c r="I18" s="102" t="str">
        <f>IF(ISERROR(I16+I17),"",I16+I17)</f>
        <v/>
      </c>
      <c r="J18" s="102" t="str">
        <f t="shared" si="6"/>
        <v/>
      </c>
      <c r="K18" s="102" t="str">
        <f t="shared" si="6"/>
        <v/>
      </c>
      <c r="L18" s="102" t="str">
        <f t="shared" si="6"/>
        <v/>
      </c>
      <c r="M18" s="102" t="str">
        <f t="shared" si="6"/>
        <v/>
      </c>
      <c r="N18" s="102" t="str">
        <f t="shared" si="6"/>
        <v/>
      </c>
      <c r="O18" s="102" t="str">
        <f t="shared" si="6"/>
        <v/>
      </c>
      <c r="P18" s="102" t="str">
        <f t="shared" si="6"/>
        <v/>
      </c>
      <c r="Q18" s="103" t="str">
        <f t="shared" si="6"/>
        <v/>
      </c>
    </row>
    <row r="19" spans="2:17" ht="20.25" customHeight="1" thickBot="1" x14ac:dyDescent="0.25">
      <c r="B19" s="666"/>
      <c r="C19" s="648" t="s">
        <v>254</v>
      </c>
      <c r="D19" s="649"/>
      <c r="E19" s="93" t="s">
        <v>252</v>
      </c>
      <c r="F19" s="104" t="str">
        <f>IF(ISERROR(F14*$D6),"",F14*$D6)</f>
        <v/>
      </c>
      <c r="G19" s="104" t="str">
        <f t="shared" ref="G19:Q19" si="7">IF(ISERROR(G14*$D6),"",G14*$D6)</f>
        <v/>
      </c>
      <c r="H19" s="104" t="str">
        <f t="shared" si="7"/>
        <v/>
      </c>
      <c r="I19" s="104" t="str">
        <f t="shared" si="7"/>
        <v/>
      </c>
      <c r="J19" s="104" t="str">
        <f t="shared" si="7"/>
        <v/>
      </c>
      <c r="K19" s="104" t="str">
        <f t="shared" si="7"/>
        <v/>
      </c>
      <c r="L19" s="104" t="str">
        <f t="shared" si="7"/>
        <v/>
      </c>
      <c r="M19" s="104" t="str">
        <f t="shared" si="7"/>
        <v/>
      </c>
      <c r="N19" s="104" t="str">
        <f t="shared" si="7"/>
        <v/>
      </c>
      <c r="O19" s="104" t="str">
        <f t="shared" si="7"/>
        <v/>
      </c>
      <c r="P19" s="104" t="str">
        <f t="shared" si="7"/>
        <v/>
      </c>
      <c r="Q19" s="105" t="str">
        <f t="shared" si="7"/>
        <v/>
      </c>
    </row>
    <row r="20" spans="2:17" ht="6" customHeight="1" x14ac:dyDescent="0.2">
      <c r="B20" s="94"/>
      <c r="C20" s="95"/>
      <c r="D20" s="95"/>
      <c r="F20" s="96"/>
      <c r="G20" s="96"/>
      <c r="H20" s="96"/>
      <c r="I20" s="96"/>
      <c r="J20" s="96"/>
      <c r="K20" s="96"/>
      <c r="L20" s="96"/>
      <c r="M20" s="96"/>
      <c r="N20" s="96"/>
      <c r="O20" s="96"/>
      <c r="P20" s="96"/>
      <c r="Q20" s="96"/>
    </row>
    <row r="21" spans="2:17" x14ac:dyDescent="0.2">
      <c r="B21" s="84" t="s">
        <v>288</v>
      </c>
      <c r="N21" s="109">
        <f>H6</f>
        <v>0</v>
      </c>
      <c r="O21" s="84" t="s">
        <v>289</v>
      </c>
    </row>
    <row r="22" spans="2:17" ht="20.25" customHeight="1" x14ac:dyDescent="0.2">
      <c r="B22" s="653"/>
      <c r="C22" s="655" t="s">
        <v>284</v>
      </c>
      <c r="D22" s="656"/>
      <c r="E22" s="653" t="s">
        <v>236</v>
      </c>
      <c r="F22" s="647">
        <f>B4</f>
        <v>0</v>
      </c>
      <c r="G22" s="647"/>
      <c r="H22" s="650" t="str">
        <f>IF(J4="","",J4)</f>
        <v/>
      </c>
      <c r="I22" s="650"/>
      <c r="J22" s="97"/>
      <c r="K22" s="651" t="s">
        <v>290</v>
      </c>
      <c r="L22" s="652"/>
      <c r="M22" s="653" t="s">
        <v>236</v>
      </c>
      <c r="N22" s="647">
        <f>B4</f>
        <v>0</v>
      </c>
      <c r="O22" s="647"/>
      <c r="P22" s="650"/>
      <c r="Q22" s="650"/>
    </row>
    <row r="23" spans="2:17" ht="20.25" customHeight="1" x14ac:dyDescent="0.2">
      <c r="B23" s="654"/>
      <c r="C23" s="657"/>
      <c r="D23" s="658"/>
      <c r="E23" s="654"/>
      <c r="F23" s="100"/>
      <c r="G23" s="98" t="s">
        <v>72</v>
      </c>
      <c r="H23" s="113"/>
      <c r="I23" s="98"/>
      <c r="J23" s="97"/>
      <c r="K23" s="652"/>
      <c r="L23" s="652"/>
      <c r="M23" s="654"/>
      <c r="N23" s="398" t="str">
        <f>IF(F23="","",F23)</f>
        <v/>
      </c>
      <c r="O23" s="98" t="s">
        <v>72</v>
      </c>
      <c r="P23" s="113"/>
      <c r="Q23" s="98"/>
    </row>
    <row r="24" spans="2:17" ht="20.25" customHeight="1" x14ac:dyDescent="0.2">
      <c r="B24" s="651" t="s">
        <v>291</v>
      </c>
      <c r="C24" s="639" t="s">
        <v>240</v>
      </c>
      <c r="D24" s="640"/>
      <c r="E24" s="92" t="s">
        <v>292</v>
      </c>
      <c r="F24" s="644" t="str">
        <f>IF(SUM(F9:Q9)=0,"",SUM(F9:Q9))</f>
        <v/>
      </c>
      <c r="G24" s="644"/>
      <c r="H24" s="643"/>
      <c r="I24" s="643"/>
      <c r="J24" s="97"/>
      <c r="K24" s="639" t="s">
        <v>248</v>
      </c>
      <c r="L24" s="640"/>
      <c r="M24" s="92" t="s">
        <v>293</v>
      </c>
      <c r="N24" s="644" t="str">
        <f>IF(ISERROR(F25*$H$6),"",F25*$H$6)</f>
        <v/>
      </c>
      <c r="O24" s="644"/>
      <c r="P24" s="643"/>
      <c r="Q24" s="643"/>
    </row>
    <row r="25" spans="2:17" ht="20.25" customHeight="1" x14ac:dyDescent="0.2">
      <c r="B25" s="652"/>
      <c r="C25" s="639" t="s">
        <v>248</v>
      </c>
      <c r="D25" s="640"/>
      <c r="E25" s="92" t="s">
        <v>293</v>
      </c>
      <c r="F25" s="644" t="str">
        <f>IF(SUM(F14:Q14)=0,"",SUM(F14:Q14))</f>
        <v/>
      </c>
      <c r="G25" s="644"/>
      <c r="H25" s="643"/>
      <c r="I25" s="643"/>
      <c r="J25" s="97"/>
      <c r="K25" s="639" t="s">
        <v>249</v>
      </c>
      <c r="L25" s="640"/>
      <c r="M25" s="92" t="s">
        <v>294</v>
      </c>
      <c r="N25" s="644" t="str">
        <f t="shared" ref="N25:N26" si="8">IF(ISERROR(F26*$H$6),"",F26*$H$6)</f>
        <v/>
      </c>
      <c r="O25" s="644"/>
      <c r="P25" s="643"/>
      <c r="Q25" s="643"/>
    </row>
    <row r="26" spans="2:17" ht="20.25" customHeight="1" x14ac:dyDescent="0.2">
      <c r="B26" s="652"/>
      <c r="C26" s="639" t="s">
        <v>249</v>
      </c>
      <c r="D26" s="640"/>
      <c r="E26" s="92" t="s">
        <v>294</v>
      </c>
      <c r="F26" s="644" t="str">
        <f>IF(SUM(F15:Q15)=0,"",SUM(F15:Q15))</f>
        <v/>
      </c>
      <c r="G26" s="644"/>
      <c r="H26" s="643"/>
      <c r="I26" s="643"/>
      <c r="J26" s="97"/>
      <c r="K26" s="639" t="s">
        <v>251</v>
      </c>
      <c r="L26" s="640"/>
      <c r="M26" s="92" t="s">
        <v>295</v>
      </c>
      <c r="N26" s="644" t="str">
        <f t="shared" si="8"/>
        <v/>
      </c>
      <c r="O26" s="644"/>
      <c r="P26" s="643"/>
      <c r="Q26" s="643"/>
    </row>
    <row r="27" spans="2:17" ht="20.25" customHeight="1" x14ac:dyDescent="0.2">
      <c r="B27" s="652"/>
      <c r="C27" s="639" t="s">
        <v>251</v>
      </c>
      <c r="D27" s="640"/>
      <c r="E27" s="92" t="s">
        <v>295</v>
      </c>
      <c r="F27" s="644" t="str">
        <f>IF(SUM(F16:Q16)=0,"",SUM(F16:Q16))</f>
        <v/>
      </c>
      <c r="G27" s="644"/>
      <c r="H27" s="643"/>
      <c r="I27" s="643"/>
      <c r="J27" s="97"/>
      <c r="K27" s="97"/>
      <c r="L27" s="97"/>
      <c r="M27" s="97"/>
      <c r="N27" s="97"/>
      <c r="O27" s="97"/>
      <c r="P27" s="97"/>
      <c r="Q27" s="97"/>
    </row>
    <row r="28" spans="2:17" ht="20.25" customHeight="1" x14ac:dyDescent="0.2">
      <c r="B28" s="652"/>
      <c r="C28" s="645" t="s">
        <v>296</v>
      </c>
      <c r="D28" s="646"/>
      <c r="E28" s="92" t="s">
        <v>9</v>
      </c>
      <c r="F28" s="641" t="str">
        <f>IF(ISERROR(F26*3.6/(F25*D6)*100),"",F26*3.6/(F25*D6)*100)</f>
        <v/>
      </c>
      <c r="G28" s="641"/>
      <c r="H28" s="642"/>
      <c r="I28" s="642"/>
      <c r="J28" s="97"/>
      <c r="K28" s="97"/>
      <c r="L28" s="97"/>
      <c r="M28" s="97"/>
      <c r="N28" s="97"/>
      <c r="O28" s="97"/>
      <c r="P28" s="97"/>
      <c r="Q28" s="97"/>
    </row>
    <row r="29" spans="2:17" ht="20.25" customHeight="1" x14ac:dyDescent="0.2">
      <c r="B29" s="652"/>
      <c r="C29" s="639" t="s">
        <v>297</v>
      </c>
      <c r="D29" s="640"/>
      <c r="E29" s="92" t="s">
        <v>9</v>
      </c>
      <c r="F29" s="641" t="str">
        <f>IF(ISERROR(F27/(F25*D6)*100),"",F27/(F25*D6)*100)</f>
        <v/>
      </c>
      <c r="G29" s="641"/>
      <c r="H29" s="642"/>
      <c r="I29" s="642"/>
      <c r="J29" s="97"/>
      <c r="K29" s="97"/>
      <c r="L29" s="97"/>
      <c r="M29" s="97"/>
      <c r="N29" s="97"/>
      <c r="O29" s="97"/>
      <c r="P29" s="97"/>
      <c r="Q29" s="97"/>
    </row>
    <row r="30" spans="2:17" ht="20.25" customHeight="1" x14ac:dyDescent="0.2">
      <c r="B30" s="652"/>
      <c r="C30" s="639" t="s">
        <v>298</v>
      </c>
      <c r="D30" s="640"/>
      <c r="E30" s="92" t="s">
        <v>9</v>
      </c>
      <c r="F30" s="641" t="str">
        <f>IF(SUM(F28:G29)=0,"",SUM(F28:G29))</f>
        <v/>
      </c>
      <c r="G30" s="641"/>
      <c r="H30" s="642"/>
      <c r="I30" s="642"/>
      <c r="J30" s="97"/>
      <c r="K30" s="97"/>
      <c r="L30" s="97"/>
      <c r="M30" s="97"/>
      <c r="N30" s="97"/>
      <c r="O30" s="97"/>
      <c r="P30" s="99"/>
      <c r="Q30" s="97"/>
    </row>
  </sheetData>
  <sheetProtection algorithmName="SHA-512" hashValue="/phcl5HDV4Lb0YozofO+rn/KC0Sx8Map0uKsfObLwiJnwUEJrIuqktX0abeB+xpCI4BR0crcBLjuq+AnoCFXxA==" saltValue="MBoG+7fcS04ppLAmIXLFpw==" spinCount="100000" sheet="1" formatCells="0" formatColumns="0" formatRows="0" selectLockedCells="1"/>
  <mergeCells count="64">
    <mergeCell ref="L5:M5"/>
    <mergeCell ref="N5:O5"/>
    <mergeCell ref="P5:Q5"/>
    <mergeCell ref="F4:Q4"/>
    <mergeCell ref="B5:C5"/>
    <mergeCell ref="D5:E5"/>
    <mergeCell ref="F5:G5"/>
    <mergeCell ref="H5:I5"/>
    <mergeCell ref="J5:K5"/>
    <mergeCell ref="B22:B23"/>
    <mergeCell ref="C22:D23"/>
    <mergeCell ref="B6:C6"/>
    <mergeCell ref="J6:K6"/>
    <mergeCell ref="C8:D8"/>
    <mergeCell ref="B9:B19"/>
    <mergeCell ref="C9:D9"/>
    <mergeCell ref="C10:D10"/>
    <mergeCell ref="C11:D11"/>
    <mergeCell ref="C12:D12"/>
    <mergeCell ref="C13:D13"/>
    <mergeCell ref="C14:D14"/>
    <mergeCell ref="C15:D15"/>
    <mergeCell ref="C16:D16"/>
    <mergeCell ref="C17:D17"/>
    <mergeCell ref="C18:D18"/>
    <mergeCell ref="C19:D19"/>
    <mergeCell ref="P22:Q22"/>
    <mergeCell ref="B24:B30"/>
    <mergeCell ref="C24:D24"/>
    <mergeCell ref="F24:G24"/>
    <mergeCell ref="H24:I24"/>
    <mergeCell ref="K24:L24"/>
    <mergeCell ref="N24:O24"/>
    <mergeCell ref="P24:Q24"/>
    <mergeCell ref="C25:D25"/>
    <mergeCell ref="F25:G25"/>
    <mergeCell ref="E22:E23"/>
    <mergeCell ref="F22:G22"/>
    <mergeCell ref="H22:I22"/>
    <mergeCell ref="K22:L23"/>
    <mergeCell ref="M22:M23"/>
    <mergeCell ref="N22:O22"/>
    <mergeCell ref="H25:I25"/>
    <mergeCell ref="K25:L25"/>
    <mergeCell ref="N25:O25"/>
    <mergeCell ref="P25:Q25"/>
    <mergeCell ref="P26:Q26"/>
    <mergeCell ref="C27:D27"/>
    <mergeCell ref="F27:G27"/>
    <mergeCell ref="H27:I27"/>
    <mergeCell ref="C28:D28"/>
    <mergeCell ref="F28:G28"/>
    <mergeCell ref="H28:I28"/>
    <mergeCell ref="C26:D26"/>
    <mergeCell ref="F26:G26"/>
    <mergeCell ref="H26:I26"/>
    <mergeCell ref="K26:L26"/>
    <mergeCell ref="N26:O26"/>
    <mergeCell ref="C29:D29"/>
    <mergeCell ref="F29:G29"/>
    <mergeCell ref="H29:I29"/>
    <mergeCell ref="C30:D30"/>
    <mergeCell ref="F30:G30"/>
    <mergeCell ref="H30:I30"/>
  </mergeCells>
  <phoneticPr fontId="31"/>
  <printOptions horizontalCentered="1" verticalCentered="1"/>
  <pageMargins left="0.39370078740157483" right="0.39370078740157483" top="0.68" bottom="0.45" header="0.31496062992125984" footer="0.16"/>
  <pageSetup paperSize="9" scale="96" fitToHeight="0" orientation="landscape" blackAndWhite="1" r:id="rId1"/>
  <headerFooter>
    <oddFooter>&amp;R&amp;10（日本産業規格A列4番）</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C2:U37"/>
  <sheetViews>
    <sheetView showGridLines="0" zoomScaleNormal="100" zoomScaleSheetLayoutView="100" workbookViewId="0">
      <selection activeCell="D4" sqref="D4:F4"/>
    </sheetView>
  </sheetViews>
  <sheetFormatPr defaultColWidth="9" defaultRowHeight="13.2" x14ac:dyDescent="0.2"/>
  <cols>
    <col min="1" max="1" width="2.6640625" style="44" customWidth="1"/>
    <col min="2" max="2" width="1.6640625" style="44" customWidth="1"/>
    <col min="3" max="3" width="8.88671875" style="44" customWidth="1"/>
    <col min="4" max="4" width="9.44140625" style="44" customWidth="1"/>
    <col min="5" max="5" width="8" style="44" bestFit="1" customWidth="1"/>
    <col min="6" max="6" width="9.44140625" style="45" customWidth="1"/>
    <col min="7" max="18" width="8.6640625" style="44" customWidth="1"/>
    <col min="19" max="19" width="9.88671875" style="44" bestFit="1" customWidth="1"/>
    <col min="20" max="20" width="1.6640625" style="44" customWidth="1"/>
    <col min="21" max="16384" width="9" style="44"/>
  </cols>
  <sheetData>
    <row r="2" spans="3:21" ht="24" customHeight="1" x14ac:dyDescent="0.2">
      <c r="C2" s="124" t="s">
        <v>421</v>
      </c>
      <c r="U2" s="131" t="str">
        <f>'１号'!$W$2</f>
        <v>Ver.5</v>
      </c>
    </row>
    <row r="3" spans="3:21" ht="24" customHeight="1" thickBot="1" x14ac:dyDescent="0.25">
      <c r="C3" s="46" t="s">
        <v>230</v>
      </c>
    </row>
    <row r="4" spans="3:21" ht="19.5" customHeight="1" thickBot="1" x14ac:dyDescent="0.25">
      <c r="C4" s="47" t="s">
        <v>231</v>
      </c>
      <c r="D4" s="685"/>
      <c r="E4" s="686"/>
      <c r="F4" s="687"/>
      <c r="G4" s="48" t="s">
        <v>232</v>
      </c>
      <c r="H4" s="685"/>
      <c r="I4" s="687"/>
      <c r="J4" s="48" t="s">
        <v>233</v>
      </c>
      <c r="K4" s="37"/>
      <c r="L4" s="688" t="s">
        <v>234</v>
      </c>
      <c r="M4" s="689"/>
      <c r="N4" s="38"/>
      <c r="O4" s="49" t="s">
        <v>271</v>
      </c>
      <c r="P4" s="688" t="s">
        <v>235</v>
      </c>
      <c r="Q4" s="689"/>
      <c r="R4" s="39"/>
      <c r="S4" s="50" t="s">
        <v>272</v>
      </c>
    </row>
    <row r="5" spans="3:21" ht="12" customHeight="1" thickBot="1" x14ac:dyDescent="0.25"/>
    <row r="6" spans="3:21" ht="19.5" customHeight="1" thickBot="1" x14ac:dyDescent="0.25">
      <c r="C6" s="189"/>
      <c r="D6" s="51" t="s">
        <v>72</v>
      </c>
      <c r="E6" s="52" t="s">
        <v>236</v>
      </c>
      <c r="F6" s="52" t="s">
        <v>237</v>
      </c>
      <c r="G6" s="52" t="s">
        <v>50</v>
      </c>
      <c r="H6" s="52" t="s">
        <v>51</v>
      </c>
      <c r="I6" s="52" t="s">
        <v>52</v>
      </c>
      <c r="J6" s="52" t="s">
        <v>53</v>
      </c>
      <c r="K6" s="52" t="s">
        <v>54</v>
      </c>
      <c r="L6" s="52" t="s">
        <v>55</v>
      </c>
      <c r="M6" s="52" t="s">
        <v>56</v>
      </c>
      <c r="N6" s="52" t="s">
        <v>57</v>
      </c>
      <c r="O6" s="52" t="s">
        <v>58</v>
      </c>
      <c r="P6" s="52" t="s">
        <v>59</v>
      </c>
      <c r="Q6" s="53" t="s">
        <v>60</v>
      </c>
      <c r="R6" s="54" t="s">
        <v>238</v>
      </c>
      <c r="S6" s="55" t="s">
        <v>239</v>
      </c>
    </row>
    <row r="7" spans="3:21" ht="19.5" customHeight="1" thickTop="1" x14ac:dyDescent="0.2">
      <c r="C7" s="690" t="s">
        <v>240</v>
      </c>
      <c r="D7" s="691"/>
      <c r="E7" s="56" t="s">
        <v>241</v>
      </c>
      <c r="F7" s="40"/>
      <c r="G7" s="40"/>
      <c r="H7" s="40"/>
      <c r="I7" s="40"/>
      <c r="J7" s="40"/>
      <c r="K7" s="40"/>
      <c r="L7" s="40"/>
      <c r="M7" s="40"/>
      <c r="N7" s="40"/>
      <c r="O7" s="40"/>
      <c r="P7" s="40"/>
      <c r="Q7" s="41"/>
      <c r="R7" s="57">
        <f>SUM(F7:Q7)</f>
        <v>0</v>
      </c>
      <c r="S7" s="58">
        <f>R7*$K$4</f>
        <v>0</v>
      </c>
    </row>
    <row r="8" spans="3:21" ht="19.5" customHeight="1" x14ac:dyDescent="0.2">
      <c r="C8" s="683" t="s">
        <v>242</v>
      </c>
      <c r="D8" s="684"/>
      <c r="E8" s="59" t="s">
        <v>10</v>
      </c>
      <c r="F8" s="390"/>
      <c r="G8" s="390"/>
      <c r="H8" s="390"/>
      <c r="I8" s="390"/>
      <c r="J8" s="390"/>
      <c r="K8" s="390"/>
      <c r="L8" s="390"/>
      <c r="M8" s="390"/>
      <c r="N8" s="390"/>
      <c r="O8" s="390"/>
      <c r="P8" s="390"/>
      <c r="Q8" s="391"/>
      <c r="R8" s="60" t="s">
        <v>243</v>
      </c>
      <c r="S8" s="392">
        <f>IF(ISERROR(AVERAGE(F8:Q8)*$K$4),0,AVERAGE(F8:Q8)*$K$4)</f>
        <v>0</v>
      </c>
    </row>
    <row r="9" spans="3:21" ht="19.5" customHeight="1" x14ac:dyDescent="0.2">
      <c r="C9" s="683" t="s">
        <v>244</v>
      </c>
      <c r="D9" s="684"/>
      <c r="E9" s="59" t="s">
        <v>10</v>
      </c>
      <c r="F9" s="390"/>
      <c r="G9" s="390"/>
      <c r="H9" s="390"/>
      <c r="I9" s="390"/>
      <c r="J9" s="390"/>
      <c r="K9" s="390"/>
      <c r="L9" s="390"/>
      <c r="M9" s="390"/>
      <c r="N9" s="390"/>
      <c r="O9" s="390"/>
      <c r="P9" s="390"/>
      <c r="Q9" s="391"/>
      <c r="R9" s="60" t="s">
        <v>243</v>
      </c>
      <c r="S9" s="392">
        <f t="shared" ref="S9:S10" si="0">IF(ISERROR(AVERAGE(F9:Q9)*$K$4),0,AVERAGE(F9:Q9)*$K$4)</f>
        <v>0</v>
      </c>
    </row>
    <row r="10" spans="3:21" ht="19.5" customHeight="1" x14ac:dyDescent="0.2">
      <c r="C10" s="683" t="s">
        <v>245</v>
      </c>
      <c r="D10" s="684"/>
      <c r="E10" s="59" t="s">
        <v>10</v>
      </c>
      <c r="F10" s="42"/>
      <c r="G10" s="42"/>
      <c r="H10" s="42"/>
      <c r="I10" s="42"/>
      <c r="J10" s="42"/>
      <c r="K10" s="42"/>
      <c r="L10" s="42"/>
      <c r="M10" s="42"/>
      <c r="N10" s="42"/>
      <c r="O10" s="42"/>
      <c r="P10" s="42"/>
      <c r="Q10" s="43"/>
      <c r="R10" s="60" t="s">
        <v>243</v>
      </c>
      <c r="S10" s="392">
        <f t="shared" si="0"/>
        <v>0</v>
      </c>
    </row>
    <row r="11" spans="3:21" ht="19.5" customHeight="1" x14ac:dyDescent="0.2">
      <c r="C11" s="683" t="s">
        <v>246</v>
      </c>
      <c r="D11" s="684"/>
      <c r="E11" s="59" t="s">
        <v>247</v>
      </c>
      <c r="F11" s="42"/>
      <c r="G11" s="42"/>
      <c r="H11" s="42"/>
      <c r="I11" s="42"/>
      <c r="J11" s="42"/>
      <c r="K11" s="42"/>
      <c r="L11" s="42"/>
      <c r="M11" s="42"/>
      <c r="N11" s="42"/>
      <c r="O11" s="42"/>
      <c r="P11" s="42"/>
      <c r="Q11" s="43"/>
      <c r="R11" s="60" t="s">
        <v>243</v>
      </c>
      <c r="S11" s="61" t="s">
        <v>243</v>
      </c>
    </row>
    <row r="12" spans="3:21" ht="19.5" customHeight="1" x14ac:dyDescent="0.2">
      <c r="C12" s="683" t="s">
        <v>248</v>
      </c>
      <c r="D12" s="684"/>
      <c r="E12" s="59" t="s">
        <v>270</v>
      </c>
      <c r="F12" s="62" t="str">
        <f>IF(F7="","",F7*$N$4)</f>
        <v/>
      </c>
      <c r="G12" s="62" t="str">
        <f t="shared" ref="G12:Q12" si="1">IF(G7="","",G7*$N$4)</f>
        <v/>
      </c>
      <c r="H12" s="62" t="str">
        <f t="shared" si="1"/>
        <v/>
      </c>
      <c r="I12" s="62" t="str">
        <f t="shared" si="1"/>
        <v/>
      </c>
      <c r="J12" s="62" t="str">
        <f t="shared" si="1"/>
        <v/>
      </c>
      <c r="K12" s="62" t="str">
        <f t="shared" si="1"/>
        <v/>
      </c>
      <c r="L12" s="62" t="str">
        <f t="shared" si="1"/>
        <v/>
      </c>
      <c r="M12" s="62" t="str">
        <f t="shared" si="1"/>
        <v/>
      </c>
      <c r="N12" s="62" t="str">
        <f t="shared" si="1"/>
        <v/>
      </c>
      <c r="O12" s="62" t="str">
        <f t="shared" si="1"/>
        <v/>
      </c>
      <c r="P12" s="62" t="str">
        <f t="shared" si="1"/>
        <v/>
      </c>
      <c r="Q12" s="62" t="str">
        <f t="shared" si="1"/>
        <v/>
      </c>
      <c r="R12" s="57">
        <f>SUM(F12:Q12)</f>
        <v>0</v>
      </c>
      <c r="S12" s="58">
        <f t="shared" ref="S12:S17" si="2">R12*$K$4</f>
        <v>0</v>
      </c>
    </row>
    <row r="13" spans="3:21" ht="19.5" customHeight="1" x14ac:dyDescent="0.2">
      <c r="C13" s="683" t="s">
        <v>249</v>
      </c>
      <c r="D13" s="684"/>
      <c r="E13" s="59" t="s">
        <v>250</v>
      </c>
      <c r="F13" s="62" t="str">
        <f>IF(F7="","",F7*F9)</f>
        <v/>
      </c>
      <c r="G13" s="62" t="str">
        <f>IF(G7="","",G7*G9)</f>
        <v/>
      </c>
      <c r="H13" s="62" t="str">
        <f>IF(H7="","",H7*H9)</f>
        <v/>
      </c>
      <c r="I13" s="62" t="str">
        <f>IF(I7="","",I7*I9)</f>
        <v/>
      </c>
      <c r="J13" s="62" t="str">
        <f t="shared" ref="J13:Q13" si="3">IF(J7="","",J7*J9)</f>
        <v/>
      </c>
      <c r="K13" s="62" t="str">
        <f t="shared" si="3"/>
        <v/>
      </c>
      <c r="L13" s="62" t="str">
        <f t="shared" si="3"/>
        <v/>
      </c>
      <c r="M13" s="62" t="str">
        <f t="shared" si="3"/>
        <v/>
      </c>
      <c r="N13" s="62" t="str">
        <f t="shared" si="3"/>
        <v/>
      </c>
      <c r="O13" s="62" t="str">
        <f t="shared" si="3"/>
        <v/>
      </c>
      <c r="P13" s="62" t="str">
        <f t="shared" si="3"/>
        <v/>
      </c>
      <c r="Q13" s="63" t="str">
        <f t="shared" si="3"/>
        <v/>
      </c>
      <c r="R13" s="57">
        <f t="shared" ref="R13:R17" si="4">SUM(F13:Q13)</f>
        <v>0</v>
      </c>
      <c r="S13" s="58">
        <f t="shared" si="2"/>
        <v>0</v>
      </c>
    </row>
    <row r="14" spans="3:21" ht="19.5" customHeight="1" x14ac:dyDescent="0.2">
      <c r="C14" s="683" t="s">
        <v>251</v>
      </c>
      <c r="D14" s="684"/>
      <c r="E14" s="59" t="s">
        <v>252</v>
      </c>
      <c r="F14" s="62" t="str">
        <f>IF(F7="","",F7*F10*3.6*F11/100)</f>
        <v/>
      </c>
      <c r="G14" s="62" t="str">
        <f t="shared" ref="G14:P14" si="5">IF(G7="","",G7*G10*3.6*G11/100)</f>
        <v/>
      </c>
      <c r="H14" s="62" t="str">
        <f t="shared" si="5"/>
        <v/>
      </c>
      <c r="I14" s="62" t="str">
        <f t="shared" si="5"/>
        <v/>
      </c>
      <c r="J14" s="62" t="str">
        <f t="shared" si="5"/>
        <v/>
      </c>
      <c r="K14" s="62" t="str">
        <f t="shared" si="5"/>
        <v/>
      </c>
      <c r="L14" s="62" t="str">
        <f t="shared" si="5"/>
        <v/>
      </c>
      <c r="M14" s="62" t="str">
        <f t="shared" si="5"/>
        <v/>
      </c>
      <c r="N14" s="62" t="str">
        <f t="shared" si="5"/>
        <v/>
      </c>
      <c r="O14" s="62" t="str">
        <f t="shared" si="5"/>
        <v/>
      </c>
      <c r="P14" s="62" t="str">
        <f t="shared" si="5"/>
        <v/>
      </c>
      <c r="Q14" s="63" t="str">
        <f>IF(Q7="","",Q7*Q10*3.6*Q11/100)</f>
        <v/>
      </c>
      <c r="R14" s="57">
        <f t="shared" si="4"/>
        <v>0</v>
      </c>
      <c r="S14" s="58">
        <f t="shared" si="2"/>
        <v>0</v>
      </c>
    </row>
    <row r="15" spans="3:21" ht="19.5" customHeight="1" x14ac:dyDescent="0.2">
      <c r="C15" s="683" t="s">
        <v>249</v>
      </c>
      <c r="D15" s="684"/>
      <c r="E15" s="59" t="s">
        <v>252</v>
      </c>
      <c r="F15" s="62" t="str">
        <f>IF(F7="","",F7*F9*9.76)</f>
        <v/>
      </c>
      <c r="G15" s="62" t="str">
        <f t="shared" ref="G15:Q15" si="6">IF(G7="","",G7*G9*9.76)</f>
        <v/>
      </c>
      <c r="H15" s="62" t="str">
        <f t="shared" si="6"/>
        <v/>
      </c>
      <c r="I15" s="62" t="str">
        <f t="shared" si="6"/>
        <v/>
      </c>
      <c r="J15" s="62" t="str">
        <f t="shared" si="6"/>
        <v/>
      </c>
      <c r="K15" s="62" t="str">
        <f t="shared" si="6"/>
        <v/>
      </c>
      <c r="L15" s="62" t="str">
        <f t="shared" si="6"/>
        <v/>
      </c>
      <c r="M15" s="62" t="str">
        <f t="shared" si="6"/>
        <v/>
      </c>
      <c r="N15" s="62" t="str">
        <f t="shared" si="6"/>
        <v/>
      </c>
      <c r="O15" s="62" t="str">
        <f t="shared" si="6"/>
        <v/>
      </c>
      <c r="P15" s="62" t="str">
        <f t="shared" si="6"/>
        <v/>
      </c>
      <c r="Q15" s="63" t="str">
        <f t="shared" si="6"/>
        <v/>
      </c>
      <c r="R15" s="57">
        <f t="shared" si="4"/>
        <v>0</v>
      </c>
      <c r="S15" s="58">
        <f t="shared" si="2"/>
        <v>0</v>
      </c>
    </row>
    <row r="16" spans="3:21" ht="19.5" customHeight="1" x14ac:dyDescent="0.2">
      <c r="C16" s="683" t="s">
        <v>253</v>
      </c>
      <c r="D16" s="684"/>
      <c r="E16" s="59" t="s">
        <v>252</v>
      </c>
      <c r="F16" s="62" t="str">
        <f>IF(ISERROR(F14+F15),"",F14+F15)</f>
        <v/>
      </c>
      <c r="G16" s="62" t="str">
        <f t="shared" ref="G16:Q16" si="7">IF(ISERROR(G14+G15),"",G14+G15)</f>
        <v/>
      </c>
      <c r="H16" s="62" t="str">
        <f t="shared" si="7"/>
        <v/>
      </c>
      <c r="I16" s="62" t="str">
        <f t="shared" si="7"/>
        <v/>
      </c>
      <c r="J16" s="62" t="str">
        <f t="shared" si="7"/>
        <v/>
      </c>
      <c r="K16" s="62" t="str">
        <f t="shared" si="7"/>
        <v/>
      </c>
      <c r="L16" s="62" t="str">
        <f t="shared" si="7"/>
        <v/>
      </c>
      <c r="M16" s="62" t="str">
        <f t="shared" si="7"/>
        <v/>
      </c>
      <c r="N16" s="62" t="str">
        <f t="shared" si="7"/>
        <v/>
      </c>
      <c r="O16" s="62" t="str">
        <f t="shared" si="7"/>
        <v/>
      </c>
      <c r="P16" s="62" t="str">
        <f t="shared" si="7"/>
        <v/>
      </c>
      <c r="Q16" s="62" t="str">
        <f t="shared" si="7"/>
        <v/>
      </c>
      <c r="R16" s="57">
        <f t="shared" si="4"/>
        <v>0</v>
      </c>
      <c r="S16" s="58">
        <f t="shared" si="2"/>
        <v>0</v>
      </c>
    </row>
    <row r="17" spans="3:19" ht="19.5" customHeight="1" thickBot="1" x14ac:dyDescent="0.25">
      <c r="C17" s="692" t="s">
        <v>254</v>
      </c>
      <c r="D17" s="693"/>
      <c r="E17" s="64" t="s">
        <v>252</v>
      </c>
      <c r="F17" s="65" t="str">
        <f>IF(ISERROR(F12*$R$4),"",F12*$R$4)</f>
        <v/>
      </c>
      <c r="G17" s="65" t="str">
        <f t="shared" ref="G17:Q17" si="8">IF(ISERROR(G12*$R$4),"",G12*$R$4)</f>
        <v/>
      </c>
      <c r="H17" s="65" t="str">
        <f t="shared" si="8"/>
        <v/>
      </c>
      <c r="I17" s="65" t="str">
        <f t="shared" si="8"/>
        <v/>
      </c>
      <c r="J17" s="65" t="str">
        <f t="shared" si="8"/>
        <v/>
      </c>
      <c r="K17" s="65" t="str">
        <f t="shared" si="8"/>
        <v/>
      </c>
      <c r="L17" s="65" t="str">
        <f t="shared" si="8"/>
        <v/>
      </c>
      <c r="M17" s="65" t="str">
        <f t="shared" si="8"/>
        <v/>
      </c>
      <c r="N17" s="65" t="str">
        <f t="shared" si="8"/>
        <v/>
      </c>
      <c r="O17" s="65" t="str">
        <f t="shared" si="8"/>
        <v/>
      </c>
      <c r="P17" s="65" t="str">
        <f t="shared" si="8"/>
        <v/>
      </c>
      <c r="Q17" s="65" t="str">
        <f t="shared" si="8"/>
        <v/>
      </c>
      <c r="R17" s="66">
        <f t="shared" si="4"/>
        <v>0</v>
      </c>
      <c r="S17" s="67">
        <f t="shared" si="2"/>
        <v>0</v>
      </c>
    </row>
    <row r="18" spans="3:19" ht="12" customHeight="1" thickBot="1" x14ac:dyDescent="0.25"/>
    <row r="19" spans="3:19" ht="19.5" customHeight="1" thickBot="1" x14ac:dyDescent="0.25">
      <c r="C19" s="189"/>
      <c r="D19" s="51" t="s">
        <v>72</v>
      </c>
      <c r="E19" s="52" t="s">
        <v>236</v>
      </c>
      <c r="F19" s="52" t="s">
        <v>237</v>
      </c>
      <c r="G19" s="52" t="s">
        <v>50</v>
      </c>
      <c r="H19" s="52" t="s">
        <v>51</v>
      </c>
      <c r="I19" s="52" t="s">
        <v>52</v>
      </c>
      <c r="J19" s="52" t="s">
        <v>53</v>
      </c>
      <c r="K19" s="52" t="s">
        <v>54</v>
      </c>
      <c r="L19" s="52" t="s">
        <v>55</v>
      </c>
      <c r="M19" s="52" t="s">
        <v>56</v>
      </c>
      <c r="N19" s="52" t="s">
        <v>57</v>
      </c>
      <c r="O19" s="52" t="s">
        <v>58</v>
      </c>
      <c r="P19" s="52" t="s">
        <v>59</v>
      </c>
      <c r="Q19" s="53" t="s">
        <v>60</v>
      </c>
      <c r="R19" s="54" t="s">
        <v>255</v>
      </c>
      <c r="S19" s="55" t="s">
        <v>239</v>
      </c>
    </row>
    <row r="20" spans="3:19" ht="19.5" customHeight="1" thickTop="1" x14ac:dyDescent="0.2">
      <c r="C20" s="690" t="s">
        <v>240</v>
      </c>
      <c r="D20" s="691"/>
      <c r="E20" s="68" t="s">
        <v>241</v>
      </c>
      <c r="F20" s="40"/>
      <c r="G20" s="40"/>
      <c r="H20" s="40"/>
      <c r="I20" s="40"/>
      <c r="J20" s="40"/>
      <c r="K20" s="40"/>
      <c r="L20" s="40"/>
      <c r="M20" s="40"/>
      <c r="N20" s="40"/>
      <c r="O20" s="40"/>
      <c r="P20" s="40"/>
      <c r="Q20" s="41"/>
      <c r="R20" s="57">
        <f>SUM(F20:Q20)</f>
        <v>0</v>
      </c>
      <c r="S20" s="58">
        <f>R20*$K$4</f>
        <v>0</v>
      </c>
    </row>
    <row r="21" spans="3:19" ht="19.5" customHeight="1" x14ac:dyDescent="0.2">
      <c r="C21" s="683" t="s">
        <v>242</v>
      </c>
      <c r="D21" s="684"/>
      <c r="E21" s="59" t="s">
        <v>10</v>
      </c>
      <c r="F21" s="390"/>
      <c r="G21" s="390"/>
      <c r="H21" s="390"/>
      <c r="I21" s="390"/>
      <c r="J21" s="390"/>
      <c r="K21" s="390"/>
      <c r="L21" s="390"/>
      <c r="M21" s="390"/>
      <c r="N21" s="390"/>
      <c r="O21" s="390"/>
      <c r="P21" s="390"/>
      <c r="Q21" s="391"/>
      <c r="R21" s="60" t="s">
        <v>243</v>
      </c>
      <c r="S21" s="392">
        <f>IF(ISERROR(AVERAGE(F21:Q21)*$K$4),0,AVERAGE(F21:Q21)*$K$4)</f>
        <v>0</v>
      </c>
    </row>
    <row r="22" spans="3:19" ht="19.5" customHeight="1" x14ac:dyDescent="0.2">
      <c r="C22" s="683" t="s">
        <v>244</v>
      </c>
      <c r="D22" s="684"/>
      <c r="E22" s="59" t="s">
        <v>10</v>
      </c>
      <c r="F22" s="390"/>
      <c r="G22" s="390"/>
      <c r="H22" s="390"/>
      <c r="I22" s="390"/>
      <c r="J22" s="390"/>
      <c r="K22" s="390"/>
      <c r="L22" s="390"/>
      <c r="M22" s="390"/>
      <c r="N22" s="390"/>
      <c r="O22" s="390"/>
      <c r="P22" s="390"/>
      <c r="Q22" s="391"/>
      <c r="R22" s="60" t="s">
        <v>243</v>
      </c>
      <c r="S22" s="392">
        <f t="shared" ref="S22:S23" si="9">IF(ISERROR(AVERAGE(F22:Q22)*$K$4),0,AVERAGE(F22:Q22)*$K$4)</f>
        <v>0</v>
      </c>
    </row>
    <row r="23" spans="3:19" ht="19.5" customHeight="1" x14ac:dyDescent="0.2">
      <c r="C23" s="683" t="s">
        <v>245</v>
      </c>
      <c r="D23" s="684"/>
      <c r="E23" s="59" t="s">
        <v>10</v>
      </c>
      <c r="F23" s="42"/>
      <c r="G23" s="42"/>
      <c r="H23" s="42"/>
      <c r="I23" s="42"/>
      <c r="J23" s="42"/>
      <c r="K23" s="42"/>
      <c r="L23" s="42"/>
      <c r="M23" s="42"/>
      <c r="N23" s="42"/>
      <c r="O23" s="42"/>
      <c r="P23" s="42"/>
      <c r="Q23" s="43"/>
      <c r="R23" s="60" t="s">
        <v>243</v>
      </c>
      <c r="S23" s="392">
        <f t="shared" si="9"/>
        <v>0</v>
      </c>
    </row>
    <row r="24" spans="3:19" ht="19.5" customHeight="1" x14ac:dyDescent="0.2">
      <c r="C24" s="683" t="s">
        <v>246</v>
      </c>
      <c r="D24" s="684"/>
      <c r="E24" s="59" t="s">
        <v>247</v>
      </c>
      <c r="F24" s="42"/>
      <c r="G24" s="42"/>
      <c r="H24" s="42"/>
      <c r="I24" s="42"/>
      <c r="J24" s="42"/>
      <c r="K24" s="42"/>
      <c r="L24" s="42"/>
      <c r="M24" s="42"/>
      <c r="N24" s="42"/>
      <c r="O24" s="42"/>
      <c r="P24" s="42"/>
      <c r="Q24" s="43"/>
      <c r="R24" s="60" t="s">
        <v>243</v>
      </c>
      <c r="S24" s="61" t="s">
        <v>243</v>
      </c>
    </row>
    <row r="25" spans="3:19" ht="19.5" customHeight="1" x14ac:dyDescent="0.2">
      <c r="C25" s="683" t="s">
        <v>248</v>
      </c>
      <c r="D25" s="684"/>
      <c r="E25" s="59" t="s">
        <v>270</v>
      </c>
      <c r="F25" s="62" t="str">
        <f>IF(F20="","",F20*$N$4)</f>
        <v/>
      </c>
      <c r="G25" s="62" t="str">
        <f t="shared" ref="G25:Q25" si="10">IF(G20="","",G20*$N$4)</f>
        <v/>
      </c>
      <c r="H25" s="62" t="str">
        <f t="shared" si="10"/>
        <v/>
      </c>
      <c r="I25" s="62" t="str">
        <f t="shared" si="10"/>
        <v/>
      </c>
      <c r="J25" s="62" t="str">
        <f t="shared" si="10"/>
        <v/>
      </c>
      <c r="K25" s="62" t="str">
        <f t="shared" si="10"/>
        <v/>
      </c>
      <c r="L25" s="62" t="str">
        <f t="shared" si="10"/>
        <v/>
      </c>
      <c r="M25" s="62" t="str">
        <f t="shared" si="10"/>
        <v/>
      </c>
      <c r="N25" s="62" t="str">
        <f t="shared" si="10"/>
        <v/>
      </c>
      <c r="O25" s="62" t="str">
        <f t="shared" si="10"/>
        <v/>
      </c>
      <c r="P25" s="62" t="str">
        <f t="shared" si="10"/>
        <v/>
      </c>
      <c r="Q25" s="62" t="str">
        <f t="shared" si="10"/>
        <v/>
      </c>
      <c r="R25" s="57">
        <f>SUM(F25:Q25)</f>
        <v>0</v>
      </c>
      <c r="S25" s="58">
        <f t="shared" ref="S25:S30" si="11">R25*$K$4</f>
        <v>0</v>
      </c>
    </row>
    <row r="26" spans="3:19" ht="19.5" customHeight="1" x14ac:dyDescent="0.2">
      <c r="C26" s="683" t="s">
        <v>249</v>
      </c>
      <c r="D26" s="684"/>
      <c r="E26" s="59" t="s">
        <v>250</v>
      </c>
      <c r="F26" s="62" t="str">
        <f>IF(F20="","",F20*F22)</f>
        <v/>
      </c>
      <c r="G26" s="62" t="str">
        <f>IF(G20="","",G20*G22)</f>
        <v/>
      </c>
      <c r="H26" s="62" t="str">
        <f>IF(H20="","",H20*H22)</f>
        <v/>
      </c>
      <c r="I26" s="62" t="str">
        <f>IF(I20="","",I20*I22)</f>
        <v/>
      </c>
      <c r="J26" s="62" t="str">
        <f t="shared" ref="J26:Q26" si="12">IF(J20="","",J20*J22)</f>
        <v/>
      </c>
      <c r="K26" s="62" t="str">
        <f t="shared" si="12"/>
        <v/>
      </c>
      <c r="L26" s="62" t="str">
        <f t="shared" si="12"/>
        <v/>
      </c>
      <c r="M26" s="62" t="str">
        <f t="shared" si="12"/>
        <v/>
      </c>
      <c r="N26" s="62" t="str">
        <f t="shared" si="12"/>
        <v/>
      </c>
      <c r="O26" s="62" t="str">
        <f t="shared" si="12"/>
        <v/>
      </c>
      <c r="P26" s="62" t="str">
        <f t="shared" si="12"/>
        <v/>
      </c>
      <c r="Q26" s="63" t="str">
        <f t="shared" si="12"/>
        <v/>
      </c>
      <c r="R26" s="57">
        <f t="shared" ref="R26:R30" si="13">SUM(F26:Q26)</f>
        <v>0</v>
      </c>
      <c r="S26" s="58">
        <f t="shared" si="11"/>
        <v>0</v>
      </c>
    </row>
    <row r="27" spans="3:19" ht="19.5" customHeight="1" x14ac:dyDescent="0.2">
      <c r="C27" s="683" t="s">
        <v>251</v>
      </c>
      <c r="D27" s="684"/>
      <c r="E27" s="59" t="s">
        <v>252</v>
      </c>
      <c r="F27" s="62" t="str">
        <f>IF(F20="","",F20*F23*3.6*F24/100)</f>
        <v/>
      </c>
      <c r="G27" s="62" t="str">
        <f t="shared" ref="G27:P27" si="14">IF(G20="","",G20*G23*3.6*G24/100)</f>
        <v/>
      </c>
      <c r="H27" s="62" t="str">
        <f t="shared" si="14"/>
        <v/>
      </c>
      <c r="I27" s="62" t="str">
        <f t="shared" si="14"/>
        <v/>
      </c>
      <c r="J27" s="62" t="str">
        <f t="shared" si="14"/>
        <v/>
      </c>
      <c r="K27" s="62" t="str">
        <f t="shared" si="14"/>
        <v/>
      </c>
      <c r="L27" s="62" t="str">
        <f t="shared" si="14"/>
        <v/>
      </c>
      <c r="M27" s="62" t="str">
        <f t="shared" si="14"/>
        <v/>
      </c>
      <c r="N27" s="62" t="str">
        <f t="shared" si="14"/>
        <v/>
      </c>
      <c r="O27" s="62" t="str">
        <f t="shared" si="14"/>
        <v/>
      </c>
      <c r="P27" s="62" t="str">
        <f t="shared" si="14"/>
        <v/>
      </c>
      <c r="Q27" s="63" t="str">
        <f>IF(Q20="","",Q20*Q23*3.6*Q24/100)</f>
        <v/>
      </c>
      <c r="R27" s="57">
        <f t="shared" si="13"/>
        <v>0</v>
      </c>
      <c r="S27" s="58">
        <f t="shared" si="11"/>
        <v>0</v>
      </c>
    </row>
    <row r="28" spans="3:19" ht="19.5" customHeight="1" x14ac:dyDescent="0.2">
      <c r="C28" s="683" t="s">
        <v>249</v>
      </c>
      <c r="D28" s="684"/>
      <c r="E28" s="59" t="s">
        <v>252</v>
      </c>
      <c r="F28" s="62" t="str">
        <f>IF(F20="","",F20*F22*9.76)</f>
        <v/>
      </c>
      <c r="G28" s="62" t="str">
        <f t="shared" ref="G28:Q28" si="15">IF(G20="","",G20*G22*9.76)</f>
        <v/>
      </c>
      <c r="H28" s="62" t="str">
        <f t="shared" si="15"/>
        <v/>
      </c>
      <c r="I28" s="62" t="str">
        <f t="shared" si="15"/>
        <v/>
      </c>
      <c r="J28" s="62" t="str">
        <f t="shared" si="15"/>
        <v/>
      </c>
      <c r="K28" s="62" t="str">
        <f t="shared" si="15"/>
        <v/>
      </c>
      <c r="L28" s="62" t="str">
        <f t="shared" si="15"/>
        <v/>
      </c>
      <c r="M28" s="62" t="str">
        <f t="shared" si="15"/>
        <v/>
      </c>
      <c r="N28" s="62" t="str">
        <f t="shared" si="15"/>
        <v/>
      </c>
      <c r="O28" s="62" t="str">
        <f t="shared" si="15"/>
        <v/>
      </c>
      <c r="P28" s="62" t="str">
        <f t="shared" si="15"/>
        <v/>
      </c>
      <c r="Q28" s="63" t="str">
        <f t="shared" si="15"/>
        <v/>
      </c>
      <c r="R28" s="57">
        <f t="shared" si="13"/>
        <v>0</v>
      </c>
      <c r="S28" s="58">
        <f t="shared" si="11"/>
        <v>0</v>
      </c>
    </row>
    <row r="29" spans="3:19" ht="19.5" customHeight="1" x14ac:dyDescent="0.2">
      <c r="C29" s="683" t="s">
        <v>253</v>
      </c>
      <c r="D29" s="684"/>
      <c r="E29" s="59" t="s">
        <v>252</v>
      </c>
      <c r="F29" s="62" t="str">
        <f>IF(ISERROR(F27+F28),"",F27+F28)</f>
        <v/>
      </c>
      <c r="G29" s="62" t="str">
        <f t="shared" ref="G29" si="16">IF(ISERROR(G27+G28),"",G27+G28)</f>
        <v/>
      </c>
      <c r="H29" s="62" t="str">
        <f t="shared" ref="H29" si="17">IF(ISERROR(H27+H28),"",H27+H28)</f>
        <v/>
      </c>
      <c r="I29" s="62" t="str">
        <f t="shared" ref="I29" si="18">IF(ISERROR(I27+I28),"",I27+I28)</f>
        <v/>
      </c>
      <c r="J29" s="62" t="str">
        <f t="shared" ref="J29" si="19">IF(ISERROR(J27+J28),"",J27+J28)</f>
        <v/>
      </c>
      <c r="K29" s="62" t="str">
        <f t="shared" ref="K29" si="20">IF(ISERROR(K27+K28),"",K27+K28)</f>
        <v/>
      </c>
      <c r="L29" s="62" t="str">
        <f t="shared" ref="L29" si="21">IF(ISERROR(L27+L28),"",L27+L28)</f>
        <v/>
      </c>
      <c r="M29" s="62" t="str">
        <f t="shared" ref="M29" si="22">IF(ISERROR(M27+M28),"",M27+M28)</f>
        <v/>
      </c>
      <c r="N29" s="62" t="str">
        <f t="shared" ref="N29" si="23">IF(ISERROR(N27+N28),"",N27+N28)</f>
        <v/>
      </c>
      <c r="O29" s="62" t="str">
        <f t="shared" ref="O29" si="24">IF(ISERROR(O27+O28),"",O27+O28)</f>
        <v/>
      </c>
      <c r="P29" s="62" t="str">
        <f t="shared" ref="P29" si="25">IF(ISERROR(P27+P28),"",P27+P28)</f>
        <v/>
      </c>
      <c r="Q29" s="62" t="str">
        <f t="shared" ref="Q29" si="26">IF(ISERROR(Q27+Q28),"",Q27+Q28)</f>
        <v/>
      </c>
      <c r="R29" s="57">
        <f t="shared" si="13"/>
        <v>0</v>
      </c>
      <c r="S29" s="58">
        <f t="shared" si="11"/>
        <v>0</v>
      </c>
    </row>
    <row r="30" spans="3:19" ht="19.5" customHeight="1" thickBot="1" x14ac:dyDescent="0.25">
      <c r="C30" s="692" t="s">
        <v>254</v>
      </c>
      <c r="D30" s="693"/>
      <c r="E30" s="64" t="s">
        <v>252</v>
      </c>
      <c r="F30" s="65" t="str">
        <f>IF(ISERROR(F25*$R$4),"",F25*$R$4)</f>
        <v/>
      </c>
      <c r="G30" s="65" t="str">
        <f t="shared" ref="G30:Q30" si="27">IF(ISERROR(G25*$R$4),"",G25*$R$4)</f>
        <v/>
      </c>
      <c r="H30" s="65" t="str">
        <f t="shared" si="27"/>
        <v/>
      </c>
      <c r="I30" s="65" t="str">
        <f t="shared" si="27"/>
        <v/>
      </c>
      <c r="J30" s="65" t="str">
        <f t="shared" si="27"/>
        <v/>
      </c>
      <c r="K30" s="65" t="str">
        <f t="shared" si="27"/>
        <v/>
      </c>
      <c r="L30" s="65" t="str">
        <f t="shared" si="27"/>
        <v/>
      </c>
      <c r="M30" s="65" t="str">
        <f t="shared" si="27"/>
        <v/>
      </c>
      <c r="N30" s="65" t="str">
        <f t="shared" si="27"/>
        <v/>
      </c>
      <c r="O30" s="65" t="str">
        <f t="shared" si="27"/>
        <v/>
      </c>
      <c r="P30" s="65" t="str">
        <f t="shared" si="27"/>
        <v/>
      </c>
      <c r="Q30" s="65" t="str">
        <f t="shared" si="27"/>
        <v/>
      </c>
      <c r="R30" s="66">
        <f t="shared" si="13"/>
        <v>0</v>
      </c>
      <c r="S30" s="67">
        <f t="shared" si="11"/>
        <v>0</v>
      </c>
    </row>
    <row r="31" spans="3:19" ht="7.5" customHeight="1" x14ac:dyDescent="0.2">
      <c r="C31" s="69"/>
      <c r="D31" s="70"/>
      <c r="E31" s="70"/>
      <c r="G31" s="71"/>
      <c r="H31" s="71"/>
      <c r="I31" s="71"/>
      <c r="J31" s="71"/>
      <c r="K31" s="71"/>
      <c r="L31" s="71"/>
      <c r="M31" s="71"/>
      <c r="N31" s="71"/>
      <c r="O31" s="71"/>
      <c r="P31" s="71"/>
      <c r="Q31" s="71"/>
      <c r="R31" s="71"/>
      <c r="S31" s="71"/>
    </row>
    <row r="32" spans="3:19" ht="19.5" customHeight="1" x14ac:dyDescent="0.2">
      <c r="C32" s="72" t="s">
        <v>554</v>
      </c>
      <c r="F32" s="44"/>
      <c r="K32" s="73"/>
      <c r="L32" s="73"/>
      <c r="M32" s="73"/>
      <c r="N32" s="73"/>
      <c r="O32" s="73"/>
      <c r="P32" s="73"/>
      <c r="Q32" s="73"/>
      <c r="R32" s="73"/>
      <c r="S32" s="74"/>
    </row>
    <row r="33" spans="6:6" ht="6" customHeight="1" x14ac:dyDescent="0.2">
      <c r="F33" s="44"/>
    </row>
    <row r="34" spans="6:6" x14ac:dyDescent="0.2">
      <c r="F34" s="44"/>
    </row>
    <row r="35" spans="6:6" x14ac:dyDescent="0.2">
      <c r="F35" s="44"/>
    </row>
    <row r="36" spans="6:6" x14ac:dyDescent="0.2">
      <c r="F36" s="44"/>
    </row>
    <row r="37" spans="6:6" ht="7.5" customHeight="1" x14ac:dyDescent="0.2"/>
  </sheetData>
  <sheetProtection algorithmName="SHA-512" hashValue="Q/8HjqcNy2PAYlKrIhXGD0pqKkBtu4ami8Z6ta8hyfq5P1J1IRw9yxcRNUpRiTSPGnbCvGJ14rB/eRbzsN+yKw==" saltValue="WHL0QUooETc8/2JBPnrP1w==" spinCount="100000" sheet="1" formatCells="0" formatColumns="0" formatRows="0" selectLockedCells="1"/>
  <mergeCells count="26">
    <mergeCell ref="C29:D29"/>
    <mergeCell ref="C30:D30"/>
    <mergeCell ref="C23:D23"/>
    <mergeCell ref="C24:D24"/>
    <mergeCell ref="C25:D25"/>
    <mergeCell ref="C26:D26"/>
    <mergeCell ref="C27:D27"/>
    <mergeCell ref="C28:D28"/>
    <mergeCell ref="C22:D22"/>
    <mergeCell ref="C9:D9"/>
    <mergeCell ref="C10:D10"/>
    <mergeCell ref="C11:D11"/>
    <mergeCell ref="C12:D12"/>
    <mergeCell ref="C13:D13"/>
    <mergeCell ref="C14:D14"/>
    <mergeCell ref="C15:D15"/>
    <mergeCell ref="C16:D16"/>
    <mergeCell ref="C17:D17"/>
    <mergeCell ref="C20:D20"/>
    <mergeCell ref="C21:D21"/>
    <mergeCell ref="C8:D8"/>
    <mergeCell ref="D4:F4"/>
    <mergeCell ref="H4:I4"/>
    <mergeCell ref="L4:M4"/>
    <mergeCell ref="P4:Q4"/>
    <mergeCell ref="C7:D7"/>
  </mergeCells>
  <phoneticPr fontId="31"/>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産業分類</vt:lpstr>
      <vt:lpstr>選択肢</vt:lpstr>
      <vt:lpstr>１号</vt:lpstr>
      <vt:lpstr>1号別紙（集計）</vt:lpstr>
      <vt:lpstr>1号別紙１（活用設備）</vt:lpstr>
      <vt:lpstr>1号別紙２（燃料電池）</vt:lpstr>
      <vt:lpstr>1号別紙３（水素ボイラー）</vt:lpstr>
      <vt:lpstr>1号別紙４（温水発生機）</vt:lpstr>
      <vt:lpstr>1号別紙５（水素バーナー）</vt:lpstr>
      <vt:lpstr>1号別紙６-1（カードル）</vt:lpstr>
      <vt:lpstr>1号別紙６-2（トレーラー）</vt:lpstr>
      <vt:lpstr>1号別紙６-3（吸蔵合金）</vt:lpstr>
      <vt:lpstr>1号別紙６-4（圧縮装置等）</vt:lpstr>
      <vt:lpstr>2号-1</vt:lpstr>
      <vt:lpstr>2号-2</vt:lpstr>
      <vt:lpstr>2号-3</vt:lpstr>
      <vt:lpstr>2号-4</vt:lpstr>
      <vt:lpstr>2号-5</vt:lpstr>
      <vt:lpstr>2号別紙1-1</vt:lpstr>
      <vt:lpstr>2号別紙1-2</vt:lpstr>
      <vt:lpstr>2号別紙1-3</vt:lpstr>
      <vt:lpstr>2号別紙２</vt:lpstr>
      <vt:lpstr>3号（誓約書）</vt:lpstr>
      <vt:lpstr>参考別紙2-1</vt:lpstr>
      <vt:lpstr>参考別紙2－追１</vt:lpstr>
      <vt:lpstr>参考別紙2-2</vt:lpstr>
      <vt:lpstr>'１号'!Print_Area</vt:lpstr>
      <vt:lpstr>'1号別紙１（活用設備）'!Print_Area</vt:lpstr>
      <vt:lpstr>'1号別紙２（燃料電池）'!Print_Area</vt:lpstr>
      <vt:lpstr>'1号別紙３（水素ボイラー）'!Print_Area</vt:lpstr>
      <vt:lpstr>'1号別紙４（温水発生機）'!Print_Area</vt:lpstr>
      <vt:lpstr>'1号別紙５（水素バーナー）'!Print_Area</vt:lpstr>
      <vt:lpstr>'1号別紙６-1（カードル）'!Print_Area</vt:lpstr>
      <vt:lpstr>'1号別紙６-2（トレーラー）'!Print_Area</vt:lpstr>
      <vt:lpstr>'1号別紙６-3（吸蔵合金）'!Print_Area</vt:lpstr>
      <vt:lpstr>'1号別紙６-4（圧縮装置等）'!Print_Area</vt:lpstr>
      <vt:lpstr>'2号-1'!Print_Area</vt:lpstr>
      <vt:lpstr>'2号-2'!Print_Area</vt:lpstr>
      <vt:lpstr>'2号-3'!Print_Area</vt:lpstr>
      <vt:lpstr>'2号-4'!Print_Area</vt:lpstr>
      <vt:lpstr>'2号-5'!Print_Area</vt:lpstr>
      <vt:lpstr>'2号別紙1-1'!Print_Area</vt:lpstr>
      <vt:lpstr>'2号別紙1-2'!Print_Area</vt:lpstr>
      <vt:lpstr>'2号別紙1-3'!Print_Area</vt:lpstr>
      <vt:lpstr>'2号別紙２'!Print_Area</vt:lpstr>
      <vt:lpstr>'3号（誓約書）'!Print_Area</vt:lpstr>
      <vt:lpstr>'参考別紙2-1'!Print_Area</vt:lpstr>
      <vt:lpstr>'参考別紙2-2'!Print_Area</vt:lpstr>
      <vt:lpstr>'参考別紙2－追１'!Print_Area</vt:lpstr>
      <vt:lpstr>'2号-2'!Print_Titles</vt:lpstr>
      <vt:lpstr>'2号-3'!Print_Titles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2024-05-01T07:16:50Z</dcterms:modified>
</cp:coreProperties>
</file>