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updateLinks="never" codeName="ThisWorkbook" hidePivotFieldList="1"/>
  <mc:AlternateContent xmlns:mc="http://schemas.openxmlformats.org/markup-compatibility/2006">
    <mc:Choice Requires="x15">
      <x15ac:absPath xmlns:x15ac="http://schemas.microsoft.com/office/spreadsheetml/2010/11/ac" url="Y:\温暖化対策推進課\スマートエネルギー都市推進担当\Ｒ５\06-1_蓄電池導入促進\06_様式\04_参考様式・指定様式\"/>
    </mc:Choice>
  </mc:AlternateContent>
  <xr:revisionPtr revIDLastSave="0" documentId="13_ncr:1_{70743699-DE09-4E30-A2A3-41F921563A06}" xr6:coauthVersionLast="47" xr6:coauthVersionMax="47" xr10:uidLastSave="{00000000-0000-0000-0000-000000000000}"/>
  <bookViews>
    <workbookView xWindow="-28920" yWindow="-120" windowWidth="29040" windowHeight="15840" tabRatio="602" xr2:uid="{00000000-000D-0000-FFFF-FFFF00000000}"/>
  </bookViews>
  <sheets>
    <sheet name="蓄電池計算シート（蓄電池のみ）" sheetId="48" r:id="rId1"/>
  </sheets>
  <definedNames>
    <definedName name="アンフィニ株式会社" localSheetId="0">#REF!</definedName>
    <definedName name="アンフィニ株式会社">#REF!</definedName>
    <definedName name="エリーパワー株式会社" comment="エリーパワーの機器一覧" localSheetId="0">#REF!</definedName>
    <definedName name="エリーパワー株式会社" comment="エリーパワーの機器一覧">#REF!</definedName>
    <definedName name="オムロンソーシアルソリューションズ株式会社" comment="オムロンの機器一覧" localSheetId="0">#REF!</definedName>
    <definedName name="オムロンソーシアルソリューションズ株式会社" comment="オムロンの機器一覧">#REF!</definedName>
    <definedName name="カナディアン・ソーラー・ジャパン株式会社" comment="カナディアンの機器一覧" localSheetId="0">#REF!</definedName>
    <definedName name="カナディアン・ソーラー・ジャパン株式会社" comment="カナディアンの機器一覧">#REF!</definedName>
    <definedName name="サンテックパワージャパン株式会社" localSheetId="0">#REF!</definedName>
    <definedName name="サンテックパワージャパン株式会社">#REF!</definedName>
    <definedName name="シャープ株式会社" comment="シャープの機器一覧" localSheetId="0">#REF!</definedName>
    <definedName name="シャープ株式会社" comment="シャープの機器一覧">#REF!</definedName>
    <definedName name="スマートソーラー株式会社" comment="スマートソーラーの機器一覧" localSheetId="0">#REF!</definedName>
    <definedName name="スマートソーラー株式会社" comment="スマートソーラーの機器一覧">#REF!</definedName>
    <definedName name="ダイヤゼブラ電機株式会社＿旧田淵電機株式会社" localSheetId="0">#REF!</definedName>
    <definedName name="ダイヤゼブラ電機株式会社＿旧田淵電機株式会社">#REF!</definedName>
    <definedName name="デルタ電子株式会社" comment="デルタ電子の機器一覧" localSheetId="0">#REF!</definedName>
    <definedName name="デルタ電子株式会社" comment="デルタ電子の機器一覧">#REF!</definedName>
    <definedName name="ニチコン株式会社" comment="ニチコンの機器一覧" localSheetId="0">#REF!</definedName>
    <definedName name="ニチコン株式会社" comment="ニチコンの機器一覧">#REF!</definedName>
    <definedName name="ネクストエナジー・アンド・リソース株式会社" comment="ネクストエナジーの機器一覧" localSheetId="0">#REF!</definedName>
    <definedName name="ネクストエナジー・アンド・リソース株式会社" comment="ネクストエナジーの機器一覧">#REF!</definedName>
    <definedName name="パッケージ型番" localSheetId="0">#REF!</definedName>
    <definedName name="パッケージ型番">#REF!</definedName>
    <definedName name="パナソニック株式会社" comment="パナソニックの機器一覧" localSheetId="0">#REF!</definedName>
    <definedName name="パナソニック株式会社" comment="パナソニックの機器一覧">#REF!</definedName>
    <definedName name="ハンファQセルズジャパン株式会社" localSheetId="0">#REF!</definedName>
    <definedName name="ハンファQセルズジャパン株式会社">#REF!</definedName>
    <definedName name="荏原実業パワー株式会社" localSheetId="0">#REF!</definedName>
    <definedName name="荏原実業パワー株式会社">#REF!</definedName>
    <definedName name="華為技術日本株式会社＿ファーウェイ・ジャパン" comment="ファーウェイの機器一覧" localSheetId="0">#REF!</definedName>
    <definedName name="華為技術日本株式会社＿ファーウェイ・ジャパン" comment="ファーウェイの機器一覧">#REF!</definedName>
    <definedName name="株式会社Looop" comment="Looopの機器一覧" localSheetId="0">#REF!</definedName>
    <definedName name="株式会社Looop" comment="Looopの機器一覧">#REF!</definedName>
    <definedName name="株式会社NFブロッサムテクノロジーズ" comment="NFの機器一覧" localSheetId="0">#REF!</definedName>
    <definedName name="株式会社NFブロッサムテクノロジーズ" comment="NFの機器一覧">#REF!</definedName>
    <definedName name="株式会社エクソル" comment="エクソルの機器一覧" localSheetId="0">#REF!</definedName>
    <definedName name="株式会社エクソル" comment="エクソルの機器一覧">#REF!</definedName>
    <definedName name="株式会社エヌエフ回路設計ブロック" localSheetId="0">#REF!</definedName>
    <definedName name="株式会社エヌエフ回路設計ブロック">#REF!</definedName>
    <definedName name="株式会社エネルギーギャップ" localSheetId="0">#REF!</definedName>
    <definedName name="株式会社エネルギーギャップ">#REF!</definedName>
    <definedName name="株式会社サニックス" localSheetId="0">#REF!</definedName>
    <definedName name="株式会社サニックス">#REF!</definedName>
    <definedName name="株式会社正興電機製作所" comment="正興電機の機器一覧" localSheetId="0">#REF!</definedName>
    <definedName name="株式会社正興電機製作所" comment="正興電機の機器一覧">#REF!</definedName>
    <definedName name="株式会社村田製作所" comment="村田製作所の機器一覧" localSheetId="0">#REF!</definedName>
    <definedName name="株式会社村田製作所" comment="村田製作所の機器一覧">#REF!</definedName>
    <definedName name="株式会社日本産業" comment="日本産業の機器一覧" localSheetId="0">#REF!</definedName>
    <definedName name="株式会社日本産業" comment="日本産業の機器一覧">#REF!</definedName>
    <definedName name="京セラ株式会社" comment="京セラの機器一覧" localSheetId="0">#REF!</definedName>
    <definedName name="京セラ株式会社" comment="京セラの機器一覧">#REF!</definedName>
    <definedName name="合同会社DMM.com" comment="DMMの機器一覧" localSheetId="0">#REF!</definedName>
    <definedName name="合同会社DMM.com" comment="DMMの機器一覧">#REF!</definedName>
    <definedName name="住友電気工業株式会社" comment="住友電気工業の機器一覧" localSheetId="0">#REF!</definedName>
    <definedName name="住友電気工業株式会社" comment="住友電気工業の機器一覧">#REF!</definedName>
    <definedName name="日本エネルギー総合システム株式会社" localSheetId="0">#REF!</definedName>
    <definedName name="日本エネルギー総合システム株式会社">#REF!</definedName>
  </definedNames>
  <calcPr calcId="191029"/>
  <customWorkbookViews>
    <customWorkbookView name="PC19B60JS070 - 個人用ビュー" guid="{AD7AD223-4077-4F4A-ADED-1ACA8BF735BF}" mergeInterval="0" personalView="1" maximized="1" xWindow="-9" yWindow="-9" windowWidth="1938" windowHeight="1048" tabRatio="602" activeSheetId="2"/>
    <customWorkbookView name="PC19B60JS026 - 個人用ビュー" guid="{4765ADBA-9A3D-4000-9C14-ECE128850472}" mergeInterval="0" personalView="1" maximized="1" xWindow="-9" yWindow="-9" windowWidth="1938" windowHeight="1048" tabRatio="602" activeSheetId="2"/>
    <customWorkbookView name="PC19B60JS095 - 個人用ビュー" guid="{E79E9F0C-036B-4414-8795-07B33802417E}" mergeInterval="0" personalView="1" maximized="1" xWindow="-9" yWindow="-9" windowWidth="1938" windowHeight="1048" tabRatio="602" activeSheetId="2"/>
    <customWorkbookView name="PC31360JP012 - 個人用ビュー" guid="{6F8EA8D5-3C14-45C2-BF47-91D3D92D88E3}" mergeInterval="0" personalView="1" maximized="1" xWindow="-9" yWindow="-9" windowWidth="1938" windowHeight="1048" tabRatio="602" activeSheetId="2"/>
    <customWorkbookView name="PC19B60JS054 - 個人用ビュー" guid="{E55DDAF7-EF46-471E-AB6D-E73F0F577BC5}" mergeInterval="0" personalView="1" minimized="1" windowWidth="0" windowHeight="0" activeSheetId="2"/>
    <customWorkbookView name="PC19B60JS014 - 個人用ビュー" guid="{585E1ADE-3B66-4D3C-94F1-F7B2FC98B696}" mergeInterval="0" personalView="1" maximized="1" xWindow="-9" yWindow="-9" windowWidth="1938" windowHeight="1048" tabRatio="602" activeSheetId="2"/>
    <customWorkbookView name="PC19B60JS013 - 個人用ビュー" guid="{8F93EF4F-3F64-4E14-9F09-41719DBD5C22}" mergeInterval="0" personalView="1" maximized="1" xWindow="-9" yWindow="-9" windowWidth="1938" windowHeight="1048" tabRatio="602" activeSheetId="2"/>
    <customWorkbookView name="PC19B60JS019 - 個人用ビュー" guid="{747E868C-EA97-4CDC-89D8-3FCECEDD4D6F}" mergeInterval="0" personalView="1" maximized="1" xWindow="-9" yWindow="-9" windowWidth="1938" windowHeight="1048" tabRatio="602" activeSheetId="2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48" l="1"/>
  <c r="I29" i="48" l="1"/>
  <c r="I13" i="48" l="1"/>
  <c r="I28" i="48" s="1"/>
  <c r="I34" i="48"/>
  <c r="I32" i="48"/>
  <c r="F29" i="48"/>
  <c r="I18" i="48"/>
  <c r="I36" i="48" l="1"/>
</calcChain>
</file>

<file path=xl/sharedStrings.xml><?xml version="1.0" encoding="utf-8"?>
<sst xmlns="http://schemas.openxmlformats.org/spreadsheetml/2006/main" count="38" uniqueCount="32">
  <si>
    <t>kW</t>
    <phoneticPr fontId="1"/>
  </si>
  <si>
    <t>以下のいずれか小さい額</t>
    <rPh sb="0" eb="2">
      <t>イカ</t>
    </rPh>
    <rPh sb="7" eb="8">
      <t>チイ</t>
    </rPh>
    <rPh sb="10" eb="11">
      <t>ガク</t>
    </rPh>
    <phoneticPr fontId="1"/>
  </si>
  <si>
    <t>助成額</t>
    <rPh sb="0" eb="3">
      <t>ジョセイガク</t>
    </rPh>
    <phoneticPr fontId="1"/>
  </si>
  <si>
    <t>円</t>
    <rPh sb="0" eb="1">
      <t>エン</t>
    </rPh>
    <phoneticPr fontId="1"/>
  </si>
  <si>
    <t>蓄電池システム助成額計算式シート</t>
    <rPh sb="7" eb="10">
      <t>ジョセイガク</t>
    </rPh>
    <phoneticPr fontId="24"/>
  </si>
  <si>
    <t>水色のセルに該当する金額（単位：円）・蓄電容量値を入力してください。</t>
    <phoneticPr fontId="1"/>
  </si>
  <si>
    <t>← 購入金額を入力してください。</t>
    <phoneticPr fontId="1"/>
  </si>
  <si>
    <t>ｋWｈ</t>
    <phoneticPr fontId="1"/>
  </si>
  <si>
    <t>← 蓄電容量を入力してください。
1kWh当たりの金額が表示されます。</t>
    <phoneticPr fontId="1"/>
  </si>
  <si>
    <t>水色のセルに太陽光の発電出力を入力してください。</t>
    <rPh sb="0" eb="1">
      <t>ミズ</t>
    </rPh>
    <rPh sb="6" eb="9">
      <t>タイヨウコウ</t>
    </rPh>
    <rPh sb="10" eb="12">
      <t>ハツデン</t>
    </rPh>
    <rPh sb="12" eb="14">
      <t>シュツリョク</t>
    </rPh>
    <phoneticPr fontId="1"/>
  </si>
  <si>
    <t>②太陽光発電出力</t>
    <rPh sb="1" eb="4">
      <t>タイヨウコウ</t>
    </rPh>
    <rPh sb="4" eb="6">
      <t>ハツデン</t>
    </rPh>
    <rPh sb="6" eb="8">
      <t>シュツリョク</t>
    </rPh>
    <phoneticPr fontId="1"/>
  </si>
  <si>
    <t>■助成額の計算</t>
    <rPh sb="1" eb="3">
      <t>ジョセイ</t>
    </rPh>
    <rPh sb="3" eb="4">
      <t>ガク</t>
    </rPh>
    <rPh sb="5" eb="7">
      <t>ケイサン</t>
    </rPh>
    <phoneticPr fontId="1"/>
  </si>
  <si>
    <t>kWh</t>
    <phoneticPr fontId="1"/>
  </si>
  <si>
    <t>※発電出力が50kW以上の場合は対象外です。</t>
    <rPh sb="1" eb="3">
      <t>ハツデン</t>
    </rPh>
    <rPh sb="3" eb="5">
      <t>シュツリョク</t>
    </rPh>
    <rPh sb="10" eb="12">
      <t>イジョウ</t>
    </rPh>
    <rPh sb="13" eb="15">
      <t>バアイ</t>
    </rPh>
    <rPh sb="16" eb="18">
      <t>タイショウ</t>
    </rPh>
    <rPh sb="18" eb="19">
      <t>ガイ</t>
    </rPh>
    <phoneticPr fontId="1"/>
  </si>
  <si>
    <r>
      <t xml:space="preserve">1）太陽光発電システムの公称最大出力
2）パワーコンディショナーの定格出力の合計値の小数点以下第３位を四捨五入した値
</t>
    </r>
    <r>
      <rPr>
        <b/>
        <u/>
        <sz val="11"/>
        <rFont val="Meiryo UI"/>
        <family val="3"/>
        <charset val="128"/>
      </rPr>
      <t>1～2のうち、いずれか小さい値を入力してください。</t>
    </r>
    <phoneticPr fontId="1"/>
  </si>
  <si>
    <t>蓄電池システムの購入額（機器本体費・税抜）　</t>
    <phoneticPr fontId="1"/>
  </si>
  <si>
    <t>蓄電池システムの工事費</t>
    <rPh sb="8" eb="11">
      <t>コウジヒ</t>
    </rPh>
    <phoneticPr fontId="1"/>
  </si>
  <si>
    <t>■助成対象経費</t>
    <rPh sb="1" eb="7">
      <t>ジョセイタイショウケイヒ</t>
    </rPh>
    <phoneticPr fontId="1"/>
  </si>
  <si>
    <t>円</t>
    <rPh sb="0" eb="1">
      <t>エン</t>
    </rPh>
    <phoneticPr fontId="1"/>
  </si>
  <si>
    <t>円/kWh</t>
  </si>
  <si>
    <t>■購入予定金額/設備容量</t>
    <phoneticPr fontId="1"/>
  </si>
  <si>
    <t>SII登録　蓄電容量</t>
    <rPh sb="3" eb="5">
      <t>トウロク</t>
    </rPh>
    <rPh sb="6" eb="10">
      <t>チクデンヨウリョウ</t>
    </rPh>
    <phoneticPr fontId="1"/>
  </si>
  <si>
    <t>※200,000円を超える場合は、助成対象外となります</t>
    <rPh sb="8" eb="9">
      <t>エン</t>
    </rPh>
    <rPh sb="10" eb="11">
      <t>コ</t>
    </rPh>
    <rPh sb="13" eb="15">
      <t>バアイ</t>
    </rPh>
    <rPh sb="17" eb="22">
      <t>ジョセイタイショウガイ</t>
    </rPh>
    <phoneticPr fontId="1"/>
  </si>
  <si>
    <t>①助成対象経費×3/4の額</t>
    <rPh sb="1" eb="7">
      <t>ジョセイタイショウケイヒ</t>
    </rPh>
    <rPh sb="12" eb="13">
      <t>ガク</t>
    </rPh>
    <phoneticPr fontId="1"/>
  </si>
  <si>
    <t>②蓄電容量（kWh）×150,000円</t>
    <rPh sb="1" eb="5">
      <t>チクデンヨウリョウ</t>
    </rPh>
    <rPh sb="18" eb="19">
      <t>エン</t>
    </rPh>
    <phoneticPr fontId="1"/>
  </si>
  <si>
    <t>・太陽光発電出力</t>
    <rPh sb="1" eb="4">
      <t>タイヨウコウ</t>
    </rPh>
    <rPh sb="4" eb="8">
      <t>ハツデンシュツリョク</t>
    </rPh>
    <phoneticPr fontId="1"/>
  </si>
  <si>
    <t>　</t>
    <phoneticPr fontId="1"/>
  </si>
  <si>
    <t>③4kW以上の場合（kW）×300,000円　</t>
    <rPh sb="4" eb="6">
      <t>イジョウ</t>
    </rPh>
    <rPh sb="7" eb="9">
      <t>バアイ</t>
    </rPh>
    <rPh sb="21" eb="22">
      <t>エン</t>
    </rPh>
    <phoneticPr fontId="1"/>
  </si>
  <si>
    <t>④4kW未満、太陽光なしの場合　上限額（1,200,000円）</t>
    <rPh sb="4" eb="6">
      <t>ミマン</t>
    </rPh>
    <rPh sb="7" eb="10">
      <t>タイヨウコウ</t>
    </rPh>
    <phoneticPr fontId="1"/>
  </si>
  <si>
    <t>　(6.34kWh未満は×190,000円　上限950,000円)</t>
    <rPh sb="22" eb="24">
      <t>ジョウゲン</t>
    </rPh>
    <rPh sb="31" eb="32">
      <t>エン</t>
    </rPh>
    <phoneticPr fontId="1"/>
  </si>
  <si>
    <t>← 助成申請金額にはこの金額を記載してください。</t>
  </si>
  <si>
    <t>← 設置のkW数を入力してください。</t>
    <rPh sb="2" eb="4">
      <t>セッチ</t>
    </rPh>
    <rPh sb="7" eb="8">
      <t>スウ</t>
    </rPh>
    <rPh sb="9" eb="11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</si>
</sst>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&quot;¥&quot;#,##0_);[Red]\(&quot;¥&quot;#,##0\)"/>
  </numFmts>
  <fonts count="3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5"/>
      <color theme="0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8"/>
      <color rgb="FF0033CC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16"/>
      <color rgb="FF0033CC"/>
      <name val="Meiryo UI"/>
      <family val="3"/>
      <charset val="128"/>
    </font>
    <font>
      <sz val="11"/>
      <color rgb="FF0033CC"/>
      <name val="Meiryo UI"/>
      <family val="3"/>
      <charset val="128"/>
    </font>
    <font>
      <sz val="11"/>
      <name val="Meiryo UI"/>
      <family val="3"/>
      <charset val="128"/>
    </font>
    <font>
      <b/>
      <u/>
      <sz val="11"/>
      <name val="Meiryo UI"/>
      <family val="3"/>
      <charset val="128"/>
    </font>
    <font>
      <b/>
      <sz val="10"/>
      <color rgb="FFFF0000"/>
      <name val="Meiryo UI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/>
      <bottom style="double">
        <color indexed="64"/>
      </bottom>
      <diagonal/>
    </border>
    <border>
      <left style="medium">
        <color theme="0" tint="-0.499984740745262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theme="0" tint="-0.499984740745262"/>
      </right>
      <top/>
      <bottom style="thin">
        <color indexed="64"/>
      </bottom>
      <diagonal/>
    </border>
    <border>
      <left style="medium">
        <color theme="0" tint="-0.49998474074526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theme="0" tint="-0.499984740745262"/>
      </right>
      <top style="thin">
        <color indexed="64"/>
      </top>
      <bottom/>
      <diagonal/>
    </border>
  </borders>
  <cellStyleXfs count="47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1" fillId="34" borderId="0" xfId="0" applyFont="1" applyFill="1">
      <alignment vertical="center"/>
    </xf>
    <xf numFmtId="0" fontId="27" fillId="34" borderId="0" xfId="0" applyFont="1" applyFill="1" applyAlignment="1">
      <alignment horizontal="left" vertical="center"/>
    </xf>
    <xf numFmtId="0" fontId="21" fillId="34" borderId="0" xfId="0" applyFont="1" applyFill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34" borderId="12" xfId="0" applyFont="1" applyFill="1" applyBorder="1" applyAlignment="1">
      <alignment horizontal="center" vertical="center"/>
    </xf>
    <xf numFmtId="0" fontId="21" fillId="34" borderId="13" xfId="0" applyFont="1" applyFill="1" applyBorder="1" applyAlignment="1">
      <alignment horizontal="center" vertical="center"/>
    </xf>
    <xf numFmtId="0" fontId="26" fillId="34" borderId="0" xfId="0" applyFont="1" applyFill="1" applyAlignment="1">
      <alignment horizontal="center" vertical="center"/>
    </xf>
    <xf numFmtId="0" fontId="21" fillId="0" borderId="14" xfId="0" applyFont="1" applyBorder="1">
      <alignment vertical="center"/>
    </xf>
    <xf numFmtId="0" fontId="21" fillId="34" borderId="15" xfId="0" applyFont="1" applyFill="1" applyBorder="1">
      <alignment vertical="center"/>
    </xf>
    <xf numFmtId="0" fontId="28" fillId="34" borderId="0" xfId="0" applyFont="1" applyFill="1" applyAlignment="1">
      <alignment horizontal="left" vertical="center"/>
    </xf>
    <xf numFmtId="0" fontId="21" fillId="0" borderId="16" xfId="0" applyFont="1" applyBorder="1">
      <alignment vertical="center"/>
    </xf>
    <xf numFmtId="0" fontId="26" fillId="34" borderId="17" xfId="0" applyFont="1" applyFill="1" applyBorder="1">
      <alignment vertical="center"/>
    </xf>
    <xf numFmtId="0" fontId="21" fillId="34" borderId="17" xfId="0" applyFont="1" applyFill="1" applyBorder="1">
      <alignment vertical="center"/>
    </xf>
    <xf numFmtId="0" fontId="21" fillId="34" borderId="18" xfId="0" applyFont="1" applyFill="1" applyBorder="1">
      <alignment vertical="center"/>
    </xf>
    <xf numFmtId="0" fontId="29" fillId="0" borderId="0" xfId="0" applyFont="1">
      <alignment vertical="center"/>
    </xf>
    <xf numFmtId="0" fontId="26" fillId="34" borderId="0" xfId="0" applyFont="1" applyFill="1">
      <alignment vertical="center"/>
    </xf>
    <xf numFmtId="177" fontId="21" fillId="34" borderId="0" xfId="0" applyNumberFormat="1" applyFont="1" applyFill="1">
      <alignment vertical="center"/>
    </xf>
    <xf numFmtId="0" fontId="29" fillId="34" borderId="0" xfId="0" applyFont="1" applyFill="1">
      <alignment vertical="center"/>
    </xf>
    <xf numFmtId="177" fontId="29" fillId="34" borderId="0" xfId="0" applyNumberFormat="1" applyFont="1" applyFill="1">
      <alignment vertical="center"/>
    </xf>
    <xf numFmtId="0" fontId="21" fillId="0" borderId="19" xfId="0" applyFont="1" applyBorder="1">
      <alignment vertical="center"/>
    </xf>
    <xf numFmtId="0" fontId="21" fillId="34" borderId="19" xfId="0" applyFont="1" applyFill="1" applyBorder="1">
      <alignment vertical="center"/>
    </xf>
    <xf numFmtId="0" fontId="31" fillId="34" borderId="19" xfId="0" applyFont="1" applyFill="1" applyBorder="1" applyAlignment="1">
      <alignment horizontal="center" vertical="center"/>
    </xf>
    <xf numFmtId="0" fontId="32" fillId="0" borderId="0" xfId="0" applyFont="1">
      <alignment vertical="center"/>
    </xf>
    <xf numFmtId="176" fontId="21" fillId="0" borderId="0" xfId="0" applyNumberFormat="1" applyFont="1" applyAlignment="1">
      <alignment horizontal="center" vertical="center"/>
    </xf>
    <xf numFmtId="0" fontId="21" fillId="34" borderId="0" xfId="0" applyFont="1" applyFill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3" fontId="21" fillId="34" borderId="0" xfId="0" applyNumberFormat="1" applyFont="1" applyFill="1" applyAlignment="1">
      <alignment horizontal="left" vertical="center"/>
    </xf>
    <xf numFmtId="3" fontId="21" fillId="0" borderId="0" xfId="0" applyNumberFormat="1" applyFont="1" applyAlignment="1">
      <alignment horizontal="left" vertical="center"/>
    </xf>
    <xf numFmtId="0" fontId="33" fillId="0" borderId="19" xfId="0" applyFont="1" applyBorder="1">
      <alignment vertical="center"/>
    </xf>
    <xf numFmtId="0" fontId="34" fillId="0" borderId="19" xfId="0" applyFont="1" applyBorder="1">
      <alignment vertical="center"/>
    </xf>
    <xf numFmtId="0" fontId="33" fillId="0" borderId="19" xfId="0" applyFont="1" applyBorder="1" applyAlignment="1">
      <alignment horizontal="center" vertical="center"/>
    </xf>
    <xf numFmtId="176" fontId="33" fillId="0" borderId="19" xfId="0" applyNumberFormat="1" applyFont="1" applyBorder="1">
      <alignment vertical="center"/>
    </xf>
    <xf numFmtId="0" fontId="25" fillId="0" borderId="0" xfId="45" applyFont="1">
      <alignment vertical="center"/>
    </xf>
    <xf numFmtId="176" fontId="21" fillId="35" borderId="10" xfId="0" applyNumberFormat="1" applyFont="1" applyFill="1" applyBorder="1" applyProtection="1">
      <alignment vertical="center"/>
      <protection locked="0"/>
    </xf>
    <xf numFmtId="0" fontId="21" fillId="35" borderId="10" xfId="0" applyFont="1" applyFill="1" applyBorder="1" applyProtection="1">
      <alignment vertical="center"/>
      <protection locked="0"/>
    </xf>
    <xf numFmtId="0" fontId="31" fillId="34" borderId="0" xfId="0" applyFont="1" applyFill="1" applyAlignment="1">
      <alignment horizontal="center" vertical="center"/>
    </xf>
    <xf numFmtId="2" fontId="21" fillId="0" borderId="0" xfId="0" applyNumberFormat="1" applyFont="1">
      <alignment vertical="center"/>
    </xf>
    <xf numFmtId="40" fontId="21" fillId="35" borderId="10" xfId="46" applyNumberFormat="1" applyFont="1" applyFill="1" applyBorder="1" applyProtection="1">
      <alignment vertical="center"/>
      <protection locked="0"/>
    </xf>
    <xf numFmtId="0" fontId="21" fillId="34" borderId="0" xfId="0" applyFont="1" applyFill="1" applyAlignment="1">
      <alignment horizontal="left" vertical="center" wrapText="1"/>
    </xf>
    <xf numFmtId="0" fontId="28" fillId="34" borderId="0" xfId="0" applyFont="1" applyFill="1" applyAlignment="1">
      <alignment horizontal="left" vertical="center" wrapText="1"/>
    </xf>
    <xf numFmtId="0" fontId="21" fillId="0" borderId="20" xfId="0" applyFont="1" applyBorder="1">
      <alignment vertical="center"/>
    </xf>
    <xf numFmtId="0" fontId="26" fillId="34" borderId="21" xfId="0" applyFont="1" applyFill="1" applyBorder="1">
      <alignment vertical="center"/>
    </xf>
    <xf numFmtId="0" fontId="21" fillId="34" borderId="21" xfId="0" applyFont="1" applyFill="1" applyBorder="1">
      <alignment vertical="center"/>
    </xf>
    <xf numFmtId="0" fontId="21" fillId="34" borderId="22" xfId="0" applyFont="1" applyFill="1" applyBorder="1">
      <alignment vertical="center"/>
    </xf>
    <xf numFmtId="0" fontId="21" fillId="0" borderId="23" xfId="0" applyFont="1" applyBorder="1" applyAlignment="1">
      <alignment horizontal="center" vertical="center"/>
    </xf>
    <xf numFmtId="0" fontId="21" fillId="34" borderId="24" xfId="0" applyFont="1" applyFill="1" applyBorder="1" applyAlignment="1">
      <alignment horizontal="center" vertical="center"/>
    </xf>
    <xf numFmtId="0" fontId="21" fillId="34" borderId="25" xfId="0" applyFont="1" applyFill="1" applyBorder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3" fillId="0" borderId="0" xfId="45" applyFont="1">
      <alignment vertical="center"/>
    </xf>
    <xf numFmtId="0" fontId="30" fillId="36" borderId="0" xfId="0" applyFont="1" applyFill="1" applyAlignment="1">
      <alignment horizontal="center" vertical="center" wrapText="1"/>
    </xf>
    <xf numFmtId="0" fontId="37" fillId="36" borderId="0" xfId="0" applyFont="1" applyFill="1" applyAlignment="1">
      <alignment horizontal="left" vertical="center"/>
    </xf>
    <xf numFmtId="178" fontId="21" fillId="0" borderId="0" xfId="0" applyNumberFormat="1" applyFont="1" applyAlignment="1">
      <alignment horizontal="center" vertical="center"/>
    </xf>
    <xf numFmtId="176" fontId="21" fillId="0" borderId="0" xfId="0" applyNumberFormat="1" applyFont="1">
      <alignment vertical="center"/>
    </xf>
    <xf numFmtId="176" fontId="33" fillId="0" borderId="19" xfId="0" applyNumberFormat="1" applyFont="1" applyBorder="1" applyAlignment="1">
      <alignment horizontal="right" vertical="center"/>
    </xf>
    <xf numFmtId="176" fontId="21" fillId="35" borderId="10" xfId="0" applyNumberFormat="1" applyFont="1" applyFill="1" applyBorder="1">
      <alignment vertical="center"/>
    </xf>
    <xf numFmtId="177" fontId="21" fillId="35" borderId="10" xfId="0" applyNumberFormat="1" applyFont="1" applyFill="1" applyBorder="1">
      <alignment vertical="center"/>
    </xf>
    <xf numFmtId="0" fontId="28" fillId="0" borderId="0" xfId="0" applyFont="1">
      <alignment vertical="center"/>
    </xf>
    <xf numFmtId="0" fontId="28" fillId="34" borderId="0" xfId="0" applyFont="1" applyFill="1" applyAlignment="1">
      <alignment horizontal="left" vertical="center" wrapText="1"/>
    </xf>
    <xf numFmtId="0" fontId="35" fillId="0" borderId="0" xfId="0" applyFont="1" applyAlignment="1">
      <alignment horizontal="left" vertical="top" wrapText="1"/>
    </xf>
    <xf numFmtId="0" fontId="23" fillId="33" borderId="0" xfId="45" applyFont="1" applyFill="1" applyAlignment="1">
      <alignment horizontal="center" vertical="center"/>
    </xf>
    <xf numFmtId="0" fontId="21" fillId="34" borderId="0" xfId="0" applyFont="1" applyFill="1" applyAlignment="1">
      <alignment horizontal="left" vertical="center" wrapText="1"/>
    </xf>
  </cellXfs>
  <cellStyles count="47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46" builtinId="6"/>
    <cellStyle name="桁区切り 2" xfId="44" xr:uid="{00000000-0005-0000-0000-000021000000}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" xfId="43" xr:uid="{00000000-0005-0000-0000-00002B000000}"/>
    <cellStyle name="標準 3" xfId="1" xr:uid="{00000000-0005-0000-0000-00002C000000}"/>
    <cellStyle name="標準 4" xfId="45" xr:uid="{00000000-0005-0000-0000-00002D000000}"/>
    <cellStyle name="良い" xfId="7" builtinId="26" customBuiltin="1"/>
  </cellStyles>
  <dxfs count="10">
    <dxf>
      <font>
        <b/>
        <i val="0"/>
        <color rgb="FF0033CC"/>
      </font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b/>
        <i val="0"/>
        <color rgb="FF0033CC"/>
      </font>
    </dxf>
    <dxf>
      <font>
        <b/>
        <i val="0"/>
        <color rgb="FFFF0000"/>
      </font>
    </dxf>
    <dxf>
      <font>
        <b/>
        <i val="0"/>
        <color rgb="FF0033CC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0033CC"/>
      <color rgb="FFFD3144"/>
      <color rgb="FFFF6600"/>
      <color rgb="FF00CC00"/>
      <color rgb="FFCCFF99"/>
      <color rgb="FF99FF33"/>
      <color rgb="FFFDD9F3"/>
      <color rgb="FFCCFFCC"/>
      <color rgb="FFFFFFFF"/>
      <color rgb="FF81F1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7"/>
  <sheetViews>
    <sheetView showGridLines="0" tabSelected="1" zoomScaleNormal="100" zoomScaleSheetLayoutView="100" workbookViewId="0">
      <selection activeCell="I22" sqref="I22"/>
    </sheetView>
  </sheetViews>
  <sheetFormatPr defaultColWidth="8.88671875" defaultRowHeight="15" x14ac:dyDescent="0.2"/>
  <cols>
    <col min="1" max="2" width="2.33203125" style="1" customWidth="1"/>
    <col min="3" max="4" width="13.21875" style="1" customWidth="1"/>
    <col min="5" max="5" width="27.6640625" style="1" customWidth="1"/>
    <col min="6" max="6" width="13.21875" style="1" customWidth="1"/>
    <col min="7" max="8" width="7.44140625" style="1" customWidth="1"/>
    <col min="9" max="9" width="22" style="1" bestFit="1" customWidth="1"/>
    <col min="10" max="10" width="13.21875" style="1" bestFit="1" customWidth="1"/>
    <col min="11" max="11" width="13.21875" style="3" customWidth="1"/>
    <col min="12" max="12" width="29" style="1" customWidth="1"/>
    <col min="13" max="13" width="4.88671875" style="1" customWidth="1"/>
    <col min="14" max="14" width="7.77734375" style="1" customWidth="1"/>
    <col min="15" max="16384" width="8.88671875" style="1"/>
  </cols>
  <sheetData>
    <row r="1" spans="1:12" s="37" customFormat="1" ht="27.75" customHeight="1" x14ac:dyDescent="0.2">
      <c r="A1" s="66" t="s">
        <v>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55"/>
    </row>
    <row r="2" spans="1:12" ht="13.95" customHeight="1" x14ac:dyDescent="0.2"/>
    <row r="3" spans="1:12" ht="27" customHeight="1" thickBot="1" x14ac:dyDescent="0.25">
      <c r="B3" s="5" t="s">
        <v>5</v>
      </c>
      <c r="C3" s="5"/>
      <c r="D3" s="6"/>
      <c r="E3" s="4"/>
      <c r="F3" s="4"/>
      <c r="G3" s="4"/>
      <c r="H3" s="4"/>
      <c r="I3" s="4"/>
      <c r="J3" s="4"/>
      <c r="K3" s="7"/>
      <c r="L3" s="2"/>
    </row>
    <row r="4" spans="1:12" s="2" customFormat="1" ht="12" customHeight="1" thickBot="1" x14ac:dyDescent="0.25">
      <c r="B4" s="8"/>
      <c r="C4" s="9"/>
      <c r="D4" s="9"/>
      <c r="E4" s="9"/>
      <c r="F4" s="9"/>
      <c r="G4" s="9"/>
      <c r="H4" s="9"/>
      <c r="I4" s="9"/>
      <c r="J4" s="10"/>
      <c r="K4" s="11"/>
    </row>
    <row r="5" spans="1:12" ht="28.2" customHeight="1" thickBot="1" x14ac:dyDescent="0.25">
      <c r="B5" s="12"/>
      <c r="C5" s="67" t="s">
        <v>16</v>
      </c>
      <c r="D5" s="67"/>
      <c r="E5" s="67"/>
      <c r="F5" s="67"/>
      <c r="G5" s="43"/>
      <c r="H5" s="43"/>
      <c r="I5" s="38"/>
      <c r="J5" s="13" t="s">
        <v>3</v>
      </c>
      <c r="K5" s="14"/>
    </row>
    <row r="6" spans="1:12" ht="12" customHeight="1" x14ac:dyDescent="0.2">
      <c r="B6" s="45"/>
      <c r="C6" s="46"/>
      <c r="D6" s="47"/>
      <c r="E6" s="47"/>
      <c r="F6" s="47"/>
      <c r="G6" s="47"/>
      <c r="H6" s="47"/>
      <c r="I6" s="47"/>
      <c r="J6" s="48"/>
      <c r="K6" s="52"/>
      <c r="L6" s="53"/>
    </row>
    <row r="7" spans="1:12" s="2" customFormat="1" ht="12" customHeight="1" x14ac:dyDescent="0.2">
      <c r="C7" s="29"/>
      <c r="D7" s="29"/>
      <c r="E7" s="29"/>
      <c r="F7" s="29"/>
      <c r="G7" s="29"/>
      <c r="H7" s="29"/>
      <c r="I7" s="29"/>
      <c r="J7" s="29"/>
      <c r="K7" s="11"/>
    </row>
    <row r="8" spans="1:12" s="2" customFormat="1" ht="12" customHeight="1" thickBot="1" x14ac:dyDescent="0.25">
      <c r="B8" s="49"/>
      <c r="C8" s="50"/>
      <c r="D8" s="50"/>
      <c r="E8" s="50"/>
      <c r="F8" s="50"/>
      <c r="G8" s="50"/>
      <c r="H8" s="50"/>
      <c r="I8" s="50"/>
      <c r="J8" s="51"/>
      <c r="K8" s="11"/>
    </row>
    <row r="9" spans="1:12" ht="28.2" customHeight="1" thickBot="1" x14ac:dyDescent="0.25">
      <c r="B9" s="12"/>
      <c r="C9" s="67" t="s">
        <v>15</v>
      </c>
      <c r="D9" s="67"/>
      <c r="E9" s="67"/>
      <c r="F9" s="67"/>
      <c r="G9" s="43"/>
      <c r="H9" s="43"/>
      <c r="I9" s="38"/>
      <c r="J9" s="13" t="s">
        <v>3</v>
      </c>
      <c r="K9" s="14" t="s">
        <v>6</v>
      </c>
    </row>
    <row r="10" spans="1:12" ht="12" customHeight="1" thickBot="1" x14ac:dyDescent="0.25">
      <c r="B10" s="15"/>
      <c r="C10" s="16"/>
      <c r="D10" s="17"/>
      <c r="E10" s="17"/>
      <c r="F10" s="17"/>
      <c r="G10" s="17"/>
      <c r="H10" s="17"/>
      <c r="I10" s="17"/>
      <c r="J10" s="18"/>
      <c r="K10" s="52"/>
      <c r="L10" s="53"/>
    </row>
    <row r="11" spans="1:12" x14ac:dyDescent="0.2">
      <c r="C11" s="3"/>
      <c r="L11" s="2"/>
    </row>
    <row r="12" spans="1:12" ht="15.6" thickBot="1" x14ac:dyDescent="0.25">
      <c r="B12" s="19" t="s">
        <v>17</v>
      </c>
      <c r="C12" s="3"/>
      <c r="L12" s="2"/>
    </row>
    <row r="13" spans="1:12" ht="24.6" customHeight="1" thickBot="1" x14ac:dyDescent="0.25">
      <c r="C13" s="4"/>
      <c r="D13" s="4"/>
      <c r="E13" s="4"/>
      <c r="G13" s="4"/>
      <c r="H13" s="4"/>
      <c r="I13" s="61">
        <f>I5+I9</f>
        <v>0</v>
      </c>
      <c r="J13" s="21" t="s">
        <v>18</v>
      </c>
      <c r="K13" s="64"/>
      <c r="L13" s="64"/>
    </row>
    <row r="14" spans="1:12" x14ac:dyDescent="0.2">
      <c r="B14" s="54" t="s">
        <v>20</v>
      </c>
      <c r="C14" s="4"/>
      <c r="D14" s="4"/>
      <c r="E14" s="4"/>
      <c r="F14" s="4"/>
      <c r="G14" s="4"/>
      <c r="H14" s="4"/>
      <c r="I14" s="4"/>
      <c r="J14" s="4"/>
      <c r="K14" s="20"/>
      <c r="L14" s="2"/>
    </row>
    <row r="15" spans="1:12" ht="9" customHeight="1" thickBot="1" x14ac:dyDescent="0.25">
      <c r="C15" s="4"/>
      <c r="D15" s="4"/>
      <c r="E15" s="4"/>
      <c r="F15" s="4"/>
      <c r="G15" s="4"/>
      <c r="H15" s="4"/>
      <c r="I15" s="4"/>
      <c r="J15" s="4"/>
      <c r="K15" s="20"/>
      <c r="L15" s="2"/>
    </row>
    <row r="16" spans="1:12" ht="24.6" customHeight="1" thickBot="1" x14ac:dyDescent="0.25">
      <c r="C16" s="4"/>
      <c r="D16" s="4"/>
      <c r="E16" s="4" t="s">
        <v>21</v>
      </c>
      <c r="F16" s="39"/>
      <c r="G16" s="4" t="s">
        <v>7</v>
      </c>
      <c r="H16" s="4"/>
      <c r="I16" s="62" t="str">
        <f>IF(F16="","",ROUNDDOWN(I9/F16,1))</f>
        <v/>
      </c>
      <c r="J16" s="21" t="s">
        <v>19</v>
      </c>
      <c r="K16" s="64" t="s">
        <v>8</v>
      </c>
      <c r="L16" s="64"/>
    </row>
    <row r="17" spans="2:12" ht="15" customHeight="1" x14ac:dyDescent="0.2">
      <c r="C17" s="4"/>
      <c r="D17" s="4"/>
      <c r="E17" s="4"/>
      <c r="F17" s="22"/>
      <c r="G17" s="22"/>
      <c r="H17" s="22"/>
      <c r="I17" s="4"/>
      <c r="J17" s="23"/>
      <c r="K17" s="57" t="s">
        <v>22</v>
      </c>
      <c r="L17" s="56"/>
    </row>
    <row r="18" spans="2:12" ht="28.2" customHeight="1" thickBot="1" x14ac:dyDescent="0.25">
      <c r="B18" s="24"/>
      <c r="C18" s="25"/>
      <c r="D18" s="25"/>
      <c r="E18" s="25"/>
      <c r="F18" s="25"/>
      <c r="G18" s="25"/>
      <c r="H18" s="25"/>
      <c r="I18" s="26" t="str">
        <f>IFERROR(IF(200000&gt;=I9/F16,"機器費上限OK","機器費上限オーバー"),"")</f>
        <v/>
      </c>
      <c r="J18" s="25"/>
      <c r="K18" s="20"/>
    </row>
    <row r="19" spans="2:12" ht="28.2" customHeight="1" thickTop="1" x14ac:dyDescent="0.2">
      <c r="C19" s="4"/>
      <c r="D19" s="4"/>
      <c r="E19" s="4"/>
      <c r="F19" s="4"/>
      <c r="G19" s="4"/>
      <c r="H19" s="4"/>
      <c r="I19" s="40"/>
      <c r="J19" s="4"/>
      <c r="K19" s="20"/>
    </row>
    <row r="20" spans="2:12" x14ac:dyDescent="0.2">
      <c r="B20" s="5" t="s">
        <v>9</v>
      </c>
      <c r="C20" s="2"/>
    </row>
    <row r="21" spans="2:12" ht="15.6" thickBot="1" x14ac:dyDescent="0.25">
      <c r="I21" s="41"/>
    </row>
    <row r="22" spans="2:12" ht="28.95" customHeight="1" thickBot="1" x14ac:dyDescent="0.25">
      <c r="C22" s="1" t="s">
        <v>10</v>
      </c>
      <c r="E22" s="4"/>
      <c r="F22" s="4"/>
      <c r="G22" s="4"/>
      <c r="H22" s="4"/>
      <c r="I22" s="42"/>
      <c r="J22" s="1" t="s">
        <v>0</v>
      </c>
      <c r="K22" s="64" t="s">
        <v>31</v>
      </c>
      <c r="L22" s="64"/>
    </row>
    <row r="23" spans="2:12" ht="44.4" customHeight="1" x14ac:dyDescent="0.2">
      <c r="C23" s="65" t="s">
        <v>14</v>
      </c>
      <c r="D23" s="65"/>
      <c r="E23" s="65"/>
      <c r="F23" s="65"/>
      <c r="G23" s="65"/>
      <c r="H23" s="65"/>
      <c r="I23" s="65"/>
      <c r="K23" s="44"/>
      <c r="L23" s="44"/>
    </row>
    <row r="24" spans="2:12" x14ac:dyDescent="0.2">
      <c r="J24" s="4"/>
    </row>
    <row r="25" spans="2:12" x14ac:dyDescent="0.2">
      <c r="B25" s="19" t="s">
        <v>11</v>
      </c>
      <c r="J25" s="4"/>
    </row>
    <row r="26" spans="2:12" x14ac:dyDescent="0.2">
      <c r="J26" s="4"/>
    </row>
    <row r="27" spans="2:12" x14ac:dyDescent="0.2">
      <c r="C27" s="27" t="s">
        <v>1</v>
      </c>
      <c r="J27" s="4"/>
    </row>
    <row r="28" spans="2:12" ht="19.95" customHeight="1" x14ac:dyDescent="0.2">
      <c r="C28" s="1" t="s">
        <v>23</v>
      </c>
      <c r="I28" s="28">
        <f>ROUNDDOWN(I13*3/4,-3)</f>
        <v>0</v>
      </c>
      <c r="J28" s="6" t="s">
        <v>3</v>
      </c>
    </row>
    <row r="29" spans="2:12" ht="19.95" customHeight="1" x14ac:dyDescent="0.2">
      <c r="C29" s="1" t="s">
        <v>24</v>
      </c>
      <c r="F29" s="1" t="str">
        <f>IF(F16="","",F16)</f>
        <v/>
      </c>
      <c r="G29" s="1" t="s">
        <v>12</v>
      </c>
      <c r="I29" s="28">
        <f>IF(F16&lt;6.34,MIN(F16*190000,950000),F16*150000)</f>
        <v>0</v>
      </c>
      <c r="J29" s="6" t="s">
        <v>3</v>
      </c>
    </row>
    <row r="30" spans="2:12" ht="19.95" customHeight="1" x14ac:dyDescent="0.2">
      <c r="C30" s="1" t="s">
        <v>29</v>
      </c>
      <c r="I30" s="28"/>
      <c r="J30" s="6"/>
    </row>
    <row r="31" spans="2:12" ht="16.95" customHeight="1" x14ac:dyDescent="0.2">
      <c r="C31" s="1" t="s">
        <v>25</v>
      </c>
      <c r="I31" s="2"/>
      <c r="J31" s="29"/>
      <c r="L31" s="1" t="s">
        <v>26</v>
      </c>
    </row>
    <row r="32" spans="2:12" ht="19.95" customHeight="1" x14ac:dyDescent="0.2">
      <c r="C32" s="1" t="s">
        <v>27</v>
      </c>
      <c r="F32" s="41"/>
      <c r="I32" s="28" t="str">
        <f>IF(I22="","",IF(I22&gt;=4,I22*300000,""))</f>
        <v/>
      </c>
      <c r="J32" s="6" t="s">
        <v>3</v>
      </c>
    </row>
    <row r="33" spans="3:12" ht="19.95" customHeight="1" x14ac:dyDescent="0.2">
      <c r="C33" s="1" t="s">
        <v>13</v>
      </c>
      <c r="I33" s="30"/>
      <c r="J33" s="31"/>
    </row>
    <row r="34" spans="3:12" ht="19.95" customHeight="1" x14ac:dyDescent="0.2">
      <c r="C34" s="1" t="s">
        <v>28</v>
      </c>
      <c r="I34" s="58">
        <f>IF(I22="",1200000,IF(I22&lt;4,1200000,""))</f>
        <v>1200000</v>
      </c>
      <c r="J34" s="32" t="s">
        <v>3</v>
      </c>
    </row>
    <row r="36" spans="3:12" ht="23.4" thickBot="1" x14ac:dyDescent="0.25">
      <c r="C36" s="33" t="s">
        <v>2</v>
      </c>
      <c r="D36" s="34"/>
      <c r="E36" s="34"/>
      <c r="F36" s="35"/>
      <c r="G36" s="24"/>
      <c r="H36" s="24"/>
      <c r="I36" s="60" t="str">
        <f>IFERROR(IF(I22&gt;=50,"不交付　太陽光ワット数オーバー",IF(F16&gt;=100,"不交付　蓄電容量オーバー",IF(200000&lt;I9/F16,"不交付　機器費上限オーバー",MIN(I28,I29,I32,I34)))),"")</f>
        <v/>
      </c>
      <c r="J36" s="36" t="s">
        <v>3</v>
      </c>
      <c r="K36" s="63" t="s">
        <v>30</v>
      </c>
      <c r="L36" s="59"/>
    </row>
    <row r="37" spans="3:12" ht="15.6" thickTop="1" x14ac:dyDescent="0.2"/>
  </sheetData>
  <sheetProtection algorithmName="SHA-512" hashValue="dXQHWm3cMXXaWHLMIIdpXJzA4ZBWwNkuHhmRT6qTIuDbzkjQdI2nqSlFyL1GYyFXsAagRVe4o/sOu1XDZbGg9A==" saltValue="AkhSxXfaLoce99UYC8z1dA==" spinCount="100000" sheet="1" formatCells="0" formatColumns="0" formatRows="0" insertColumns="0" insertRows="0" insertHyperlinks="0" deleteColumns="0" deleteRows="0" selectLockedCells="1" sort="0" autoFilter="0" pivotTables="0"/>
  <mergeCells count="7">
    <mergeCell ref="K22:L22"/>
    <mergeCell ref="C23:I23"/>
    <mergeCell ref="A1:K1"/>
    <mergeCell ref="C5:F5"/>
    <mergeCell ref="C9:F9"/>
    <mergeCell ref="K13:L13"/>
    <mergeCell ref="K16:L16"/>
  </mergeCells>
  <phoneticPr fontId="1"/>
  <conditionalFormatting sqref="F36">
    <cfRule type="expression" dxfId="9" priority="5">
      <formula>I22&gt;=50</formula>
    </cfRule>
    <cfRule type="expression" dxfId="8" priority="6">
      <formula>$F$16&gt;=100</formula>
    </cfRule>
    <cfRule type="expression" dxfId="7" priority="7">
      <formula>J16&lt;=200000</formula>
    </cfRule>
    <cfRule type="expression" dxfId="6" priority="8">
      <formula>J16&gt;200000</formula>
    </cfRule>
  </conditionalFormatting>
  <conditionalFormatting sqref="I18">
    <cfRule type="expression" dxfId="5" priority="23">
      <formula>I9/F16&lt;=200000</formula>
    </cfRule>
    <cfRule type="expression" dxfId="4" priority="24">
      <formula>I9/F16&gt;200000</formula>
    </cfRule>
  </conditionalFormatting>
  <conditionalFormatting sqref="I36">
    <cfRule type="expression" dxfId="3" priority="25">
      <formula>I9/F16&gt;200000</formula>
    </cfRule>
    <cfRule type="expression" dxfId="2" priority="26">
      <formula>F16&gt;=100</formula>
    </cfRule>
    <cfRule type="expression" dxfId="1" priority="27">
      <formula>I22&gt;=50</formula>
    </cfRule>
    <cfRule type="expression" dxfId="0" priority="28">
      <formula>MIN(I28,I29,I32,I34)</formula>
    </cfRule>
  </conditionalFormatting>
  <pageMargins left="0.7" right="0.7" top="0.75" bottom="0.75" header="0.3" footer="0.3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蓄電池計算シート（蓄電池のみ）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2022-06-14T02:47:16Z</cp:lastPrinted>
  <dcterms:created xsi:type="dcterms:W3CDTF">2009-02-20T13:17:05Z</dcterms:created>
  <dcterms:modified xsi:type="dcterms:W3CDTF">2024-09-09T07:42:08Z</dcterms:modified>
</cp:coreProperties>
</file>