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Y:\温暖化対策推進課\事業支援チーム\Ｒ６\21_中小規模事業所向け廃熱有効利用設備導入支援事業\02_交付要綱\02_様式\02_【準備中】令和７年度\03_公社指定様式\"/>
    </mc:Choice>
  </mc:AlternateContent>
  <xr:revisionPtr revIDLastSave="0" documentId="13_ncr:1_{C170FC25-F61C-487B-9808-C4E1A6535A95}" xr6:coauthVersionLast="47" xr6:coauthVersionMax="47" xr10:uidLastSave="{00000000-0000-0000-0000-000000000000}"/>
  <workbookProtection workbookAlgorithmName="SHA-512" workbookHashValue="hU9lFaXgHO0BmBLNSSXrusLmLDKbp4lftQSLMJTtQqPeR/UUV5F6QQGJHknzB2I7Ib531qaOGQYubv4v2uJQJQ==" workbookSaltValue="vOKBKnFL114aEb3hRJrkBQ==" workbookSpinCount="100000" lockStructure="1"/>
  <bookViews>
    <workbookView xWindow="28680" yWindow="-120" windowWidth="29040" windowHeight="15720" xr2:uid="{A8F801CE-F6BB-4EFA-998E-45E910C8D0AA}"/>
  </bookViews>
  <sheets>
    <sheet name="【必ずお読みください】作成方法について" sheetId="22" r:id="rId1"/>
    <sheet name="エネルギー使用量" sheetId="19" r:id="rId2"/>
    <sheet name="年間エネルギー使用量（概算）" sheetId="20" r:id="rId3"/>
    <sheet name="二酸化炭素削減量確認シート" sheetId="26" r:id="rId4"/>
    <sheet name="二酸化炭素削減量確認シート （記入例）" sheetId="24" r:id="rId5"/>
    <sheet name="選択肢" sheetId="18" state="hidden" r:id="rId6"/>
  </sheets>
  <definedNames>
    <definedName name="LPG">選択肢!$B$10:$B$12</definedName>
    <definedName name="_xlnm.Print_Area" localSheetId="0">【必ずお読みください】作成方法について!$A$1:$J$24</definedName>
    <definedName name="_xlnm.Print_Area" localSheetId="1">エネルギー使用量!$A$14:$Q$47</definedName>
    <definedName name="_xlnm.Print_Area" localSheetId="2">'年間エネルギー使用量（概算）'!$A$13:$K$41</definedName>
    <definedName name="_xlnm.Print_Titles" localSheetId="1">エネルギー使用量!$14:$15</definedName>
    <definedName name="_xlnm.Print_Titles" localSheetId="2">'年間エネルギー使用量（概算）'!$14:$15</definedName>
    <definedName name="都市ガス">選択肢!$B$7:$B$8</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6" i="26" l="1"/>
  <c r="P18" i="26"/>
  <c r="N18" i="26"/>
  <c r="Q18" i="26"/>
  <c r="N14" i="26"/>
  <c r="N21" i="26" s="1"/>
  <c r="J14" i="26"/>
  <c r="J19" i="26" s="1"/>
  <c r="F6" i="26" s="1"/>
  <c r="I14" i="26"/>
  <c r="P15" i="24"/>
  <c r="P12" i="24"/>
  <c r="P11" i="24"/>
  <c r="Q18" i="24"/>
  <c r="Q14" i="24"/>
  <c r="S15" i="24"/>
  <c r="I21" i="26" l="1"/>
  <c r="I19" i="26"/>
  <c r="N19" i="26"/>
  <c r="P14" i="26"/>
  <c r="P19" i="26" s="1"/>
  <c r="H6" i="26" s="1"/>
  <c r="J6" i="26" s="1"/>
  <c r="Q14" i="26"/>
  <c r="S18" i="26"/>
  <c r="S14" i="26" l="1"/>
  <c r="S21" i="26" s="1"/>
  <c r="P18" i="24" l="1"/>
  <c r="F6" i="24"/>
  <c r="Q12" i="24"/>
  <c r="S12" i="24"/>
  <c r="J11" i="24"/>
  <c r="I11" i="24"/>
  <c r="J12" i="24"/>
  <c r="S16" i="24"/>
  <c r="Q15" i="24"/>
  <c r="N11" i="24" l="1"/>
  <c r="N18" i="24"/>
  <c r="S11" i="24" l="1"/>
  <c r="P14" i="24"/>
  <c r="L11" i="24"/>
  <c r="Q11" i="24" s="1"/>
  <c r="O11" i="24"/>
  <c r="P19" i="24" l="1"/>
  <c r="H6" i="24" s="1"/>
  <c r="J6" i="24" s="1"/>
  <c r="E26" i="24" l="1"/>
  <c r="E63" i="24"/>
  <c r="F34" i="20" l="1"/>
  <c r="F24" i="20"/>
  <c r="F23" i="20"/>
  <c r="F33" i="20"/>
  <c r="O32" i="19"/>
  <c r="O23" i="19"/>
  <c r="O28" i="19"/>
  <c r="AB27" i="19" s="1"/>
  <c r="O18" i="19"/>
  <c r="AB18" i="19" l="1"/>
  <c r="P18" i="19" s="1"/>
  <c r="AC18" i="19"/>
  <c r="AB26" i="19"/>
  <c r="AB29" i="19"/>
  <c r="P28" i="19" s="1"/>
  <c r="AB30" i="19"/>
  <c r="AB33" i="19"/>
  <c r="AB28" i="19"/>
  <c r="AB31" i="19"/>
  <c r="AC26" i="19"/>
  <c r="Y28" i="19" l="1"/>
  <c r="AG19" i="19"/>
  <c r="AE18" i="19" l="1"/>
  <c r="AE23" i="19" s="1"/>
  <c r="P23" i="19" s="1"/>
  <c r="AE19" i="19"/>
  <c r="AE22" i="19"/>
  <c r="AE21" i="19"/>
  <c r="U46" i="19"/>
  <c r="U45" i="19"/>
  <c r="U44" i="19"/>
  <c r="U40" i="19"/>
  <c r="U39" i="19"/>
  <c r="U38" i="19"/>
  <c r="U23" i="19"/>
  <c r="AC27" i="19" s="1"/>
  <c r="J14" i="24"/>
  <c r="J19" i="24" s="1"/>
  <c r="Q13" i="24"/>
  <c r="S13" i="24" s="1"/>
  <c r="S14" i="24" s="1"/>
  <c r="S21" i="24" s="1"/>
  <c r="I14" i="24"/>
  <c r="I19" i="24" s="1"/>
  <c r="Q17" i="24"/>
  <c r="S17" i="24" s="1"/>
  <c r="S18" i="24" s="1"/>
  <c r="AF22" i="19" l="1"/>
  <c r="AF19" i="19"/>
  <c r="AF18" i="19"/>
  <c r="AF21" i="19"/>
  <c r="I21" i="24"/>
  <c r="W41" i="19"/>
  <c r="U41" i="19" s="1"/>
  <c r="W46" i="19"/>
  <c r="W40" i="19"/>
  <c r="N14" i="24"/>
  <c r="N21" i="24" s="1"/>
  <c r="AF20" i="19" l="1"/>
  <c r="AE20" i="19"/>
  <c r="N19" i="24"/>
  <c r="I29" i="20" l="1"/>
  <c r="O40" i="19"/>
  <c r="O36" i="19"/>
  <c r="H5" i="18"/>
  <c r="AI26" i="19" l="1"/>
  <c r="AH27" i="19"/>
  <c r="AH26" i="19"/>
  <c r="AG26" i="19"/>
  <c r="AI27" i="19"/>
  <c r="AG27" i="19"/>
  <c r="AF26" i="19"/>
  <c r="AD27" i="19"/>
  <c r="AE29" i="19"/>
  <c r="AE27" i="19"/>
  <c r="AI33" i="19"/>
  <c r="AH32" i="19"/>
  <c r="AH31" i="19"/>
  <c r="AI30" i="19"/>
  <c r="AI32" i="19"/>
  <c r="AH33" i="19"/>
  <c r="AI31" i="19"/>
  <c r="AH30" i="19"/>
  <c r="AI28" i="19"/>
  <c r="AH28" i="19"/>
  <c r="AG33" i="19"/>
  <c r="AF32" i="19"/>
  <c r="AF31" i="19"/>
  <c r="AF30" i="19"/>
  <c r="AF33" i="19"/>
  <c r="AG32" i="19"/>
  <c r="AG31" i="19"/>
  <c r="AG30" i="19"/>
  <c r="AH29" i="19"/>
  <c r="AF28" i="19"/>
  <c r="AI29" i="19"/>
  <c r="AG28" i="19"/>
  <c r="AE33" i="19"/>
  <c r="AD32" i="19"/>
  <c r="AD31" i="19"/>
  <c r="AD30" i="19"/>
  <c r="AD33" i="19"/>
  <c r="AE32" i="19"/>
  <c r="AE31" i="19"/>
  <c r="AE30" i="19"/>
  <c r="AG29" i="19"/>
  <c r="AD29" i="19"/>
  <c r="AD28" i="19"/>
  <c r="AD26" i="19"/>
  <c r="P32" i="19" s="1"/>
  <c r="AF29" i="19"/>
  <c r="AE28" i="19"/>
  <c r="AE26" i="19"/>
  <c r="AC33" i="19"/>
  <c r="AB32" i="19"/>
  <c r="AC32" i="19"/>
  <c r="AC31" i="19"/>
  <c r="AC30" i="19"/>
  <c r="AC29" i="19"/>
  <c r="AC28" i="19"/>
  <c r="AF27" i="19"/>
  <c r="I14" i="20"/>
  <c r="P40" i="19" l="1"/>
  <c r="P36" i="19"/>
  <c r="G14" i="19" s="1"/>
  <c r="K14"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行雄</author>
  </authors>
  <commentList>
    <comment ref="B17" authorId="0" shapeId="0" xr:uid="{00000000-0006-0000-0100-000001000000}">
      <text>
        <r>
          <rPr>
            <sz val="12"/>
            <color indexed="10"/>
            <rFont val="メイリオ"/>
            <family val="3"/>
            <charset val="128"/>
          </rPr>
          <t>年度</t>
        </r>
        <r>
          <rPr>
            <sz val="12"/>
            <color indexed="81"/>
            <rFont val="メイリオ"/>
            <family val="3"/>
            <charset val="128"/>
          </rPr>
          <t>をプルダウンメニューより選択</t>
        </r>
      </text>
    </comment>
    <comment ref="E21" authorId="0" shapeId="0" xr:uid="{00000000-0006-0000-0100-000002000000}">
      <text>
        <r>
          <rPr>
            <sz val="12"/>
            <color indexed="10"/>
            <rFont val="メイリオ"/>
            <family val="3"/>
            <charset val="128"/>
          </rPr>
          <t>ガス種別</t>
        </r>
        <r>
          <rPr>
            <sz val="12"/>
            <color indexed="81"/>
            <rFont val="メイリオ"/>
            <family val="3"/>
            <charset val="128"/>
          </rPr>
          <t>をプルダウンメニューより選択</t>
        </r>
      </text>
    </comment>
    <comment ref="F21" authorId="0" shapeId="0" xr:uid="{00000000-0006-0000-0100-000003000000}">
      <text>
        <r>
          <rPr>
            <sz val="12"/>
            <color indexed="10"/>
            <rFont val="メイリオ"/>
            <family val="3"/>
            <charset val="128"/>
          </rPr>
          <t>種別を選択後、</t>
        </r>
        <r>
          <rPr>
            <sz val="12"/>
            <color indexed="81"/>
            <rFont val="メイリオ"/>
            <family val="3"/>
            <charset val="128"/>
          </rPr>
          <t>単位をプルダウンメニューより選択</t>
        </r>
      </text>
    </comment>
    <comment ref="B22" authorId="0" shapeId="0" xr:uid="{00000000-0006-0000-0100-000004000000}">
      <text>
        <r>
          <rPr>
            <sz val="12"/>
            <color indexed="10"/>
            <rFont val="メイリオ"/>
            <family val="3"/>
            <charset val="128"/>
          </rPr>
          <t>年度</t>
        </r>
        <r>
          <rPr>
            <sz val="12"/>
            <color indexed="81"/>
            <rFont val="メイリオ"/>
            <family val="3"/>
            <charset val="128"/>
          </rPr>
          <t>をプルダウンメニューより選択</t>
        </r>
      </text>
    </comment>
    <comment ref="E26" authorId="0" shapeId="0" xr:uid="{00000000-0006-0000-0100-000005000000}">
      <text>
        <r>
          <rPr>
            <sz val="12"/>
            <color indexed="10"/>
            <rFont val="メイリオ"/>
            <family val="3"/>
            <charset val="128"/>
          </rPr>
          <t>使用エネルギー</t>
        </r>
        <r>
          <rPr>
            <sz val="12"/>
            <color indexed="81"/>
            <rFont val="メイリオ"/>
            <family val="3"/>
            <charset val="128"/>
          </rPr>
          <t>をプルダウンメニューより選択</t>
        </r>
      </text>
    </comment>
    <comment ref="B27" authorId="0" shapeId="0" xr:uid="{00000000-0006-0000-0100-000006000000}">
      <text>
        <r>
          <rPr>
            <sz val="12"/>
            <color indexed="10"/>
            <rFont val="メイリオ"/>
            <family val="3"/>
            <charset val="128"/>
          </rPr>
          <t>年度</t>
        </r>
        <r>
          <rPr>
            <sz val="12"/>
            <color indexed="81"/>
            <rFont val="メイリオ"/>
            <family val="3"/>
            <charset val="128"/>
          </rPr>
          <t>をプルダウンメニューより選択</t>
        </r>
      </text>
    </comment>
    <comment ref="E30" authorId="0" shapeId="0" xr:uid="{00000000-0006-0000-0100-000007000000}">
      <text>
        <r>
          <rPr>
            <sz val="12"/>
            <color indexed="10"/>
            <rFont val="メイリオ"/>
            <family val="3"/>
            <charset val="128"/>
          </rPr>
          <t>使用エネルギー</t>
        </r>
        <r>
          <rPr>
            <sz val="12"/>
            <color indexed="81"/>
            <rFont val="メイリオ"/>
            <family val="3"/>
            <charset val="128"/>
          </rPr>
          <t>をプルダウンメニューより選択</t>
        </r>
      </text>
    </comment>
    <comment ref="B31" authorId="0" shapeId="0" xr:uid="{00000000-0006-0000-0100-000008000000}">
      <text>
        <r>
          <rPr>
            <sz val="12"/>
            <color indexed="10"/>
            <rFont val="メイリオ"/>
            <family val="3"/>
            <charset val="128"/>
          </rPr>
          <t>年度</t>
        </r>
        <r>
          <rPr>
            <sz val="12"/>
            <color indexed="81"/>
            <rFont val="メイリオ"/>
            <family val="3"/>
            <charset val="128"/>
          </rPr>
          <t>をプルダウンメニューより選択</t>
        </r>
      </text>
    </comment>
    <comment ref="E34" authorId="0" shapeId="0" xr:uid="{00000000-0006-0000-0100-000009000000}">
      <text>
        <r>
          <rPr>
            <sz val="12"/>
            <color indexed="10"/>
            <rFont val="メイリオ"/>
            <family val="3"/>
            <charset val="128"/>
          </rPr>
          <t>使用エネルギー</t>
        </r>
        <r>
          <rPr>
            <sz val="12"/>
            <color indexed="81"/>
            <rFont val="メイリオ"/>
            <family val="3"/>
            <charset val="128"/>
          </rPr>
          <t>をプルダウンメニューより選択</t>
        </r>
      </text>
    </comment>
    <comment ref="B35" authorId="0" shapeId="0" xr:uid="{00000000-0006-0000-0100-00000A000000}">
      <text>
        <r>
          <rPr>
            <sz val="12"/>
            <color indexed="10"/>
            <rFont val="メイリオ"/>
            <family val="3"/>
            <charset val="128"/>
          </rPr>
          <t>年度</t>
        </r>
        <r>
          <rPr>
            <sz val="12"/>
            <color indexed="81"/>
            <rFont val="メイリオ"/>
            <family val="3"/>
            <charset val="128"/>
          </rPr>
          <t>をプルダウンメニューより選択</t>
        </r>
      </text>
    </comment>
    <comment ref="E38" authorId="0" shapeId="0" xr:uid="{00000000-0006-0000-0100-00000B000000}">
      <text>
        <r>
          <rPr>
            <sz val="12"/>
            <color indexed="10"/>
            <rFont val="メイリオ"/>
            <family val="3"/>
            <charset val="128"/>
          </rPr>
          <t>使用エネルギー</t>
        </r>
        <r>
          <rPr>
            <sz val="12"/>
            <color indexed="81"/>
            <rFont val="メイリオ"/>
            <family val="3"/>
            <charset val="128"/>
          </rPr>
          <t>をプルダウンメニューより選択</t>
        </r>
      </text>
    </comment>
    <comment ref="B39" authorId="0" shapeId="0" xr:uid="{00000000-0006-0000-0100-00000C000000}">
      <text>
        <r>
          <rPr>
            <sz val="12"/>
            <color indexed="10"/>
            <rFont val="メイリオ"/>
            <family val="3"/>
            <charset val="128"/>
          </rPr>
          <t>年度</t>
        </r>
        <r>
          <rPr>
            <sz val="12"/>
            <color indexed="81"/>
            <rFont val="メイリオ"/>
            <family val="3"/>
            <charset val="128"/>
          </rPr>
          <t>をプルダウンメニューより選択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行雄</author>
  </authors>
  <commentList>
    <comment ref="I14" authorId="0" shapeId="0" xr:uid="{00000000-0006-0000-0200-000001000000}">
      <text>
        <r>
          <rPr>
            <sz val="12"/>
            <color indexed="81"/>
            <rFont val="メイリオ"/>
            <family val="3"/>
            <charset val="128"/>
          </rPr>
          <t>【４．年間エネルギー使用量】を
　入力できる申請者は、
　本シートの入力は、不要です。</t>
        </r>
      </text>
    </comment>
    <comment ref="I16" authorId="0" shapeId="0" xr:uid="{00000000-0006-0000-0200-000002000000}">
      <text>
        <r>
          <rPr>
            <sz val="12"/>
            <color indexed="81"/>
            <rFont val="メイリオ"/>
            <family val="3"/>
            <charset val="128"/>
          </rPr>
          <t xml:space="preserve">プルダウンメニューより
</t>
        </r>
        <r>
          <rPr>
            <sz val="12"/>
            <color indexed="10"/>
            <rFont val="メイリオ"/>
            <family val="3"/>
            <charset val="128"/>
          </rPr>
          <t>＜設置の有無＞</t>
        </r>
        <r>
          <rPr>
            <sz val="12"/>
            <color indexed="81"/>
            <rFont val="メイリオ"/>
            <family val="3"/>
            <charset val="128"/>
          </rPr>
          <t>を
選択してください。</t>
        </r>
      </text>
    </comment>
  </commentList>
</comments>
</file>

<file path=xl/sharedStrings.xml><?xml version="1.0" encoding="utf-8"?>
<sst xmlns="http://schemas.openxmlformats.org/spreadsheetml/2006/main" count="650" uniqueCount="309">
  <si>
    <t>LPG</t>
  </si>
  <si>
    <t>GJ/ kL</t>
  </si>
  <si>
    <t>GJ/千m3</t>
  </si>
  <si>
    <t>kL/GJ</t>
  </si>
  <si>
    <t>GJ/GJ</t>
  </si>
  <si>
    <t>＜入力時の注意事項＞</t>
    <rPh sb="1" eb="3">
      <t>ニュウリョク</t>
    </rPh>
    <rPh sb="3" eb="4">
      <t>ジ</t>
    </rPh>
    <rPh sb="5" eb="7">
      <t>チュウイ</t>
    </rPh>
    <rPh sb="7" eb="9">
      <t>ジコウ</t>
    </rPh>
    <phoneticPr fontId="15"/>
  </si>
  <si>
    <t>　　なお、表中の「計」欄は、12か月すべてに入力が無い場合は、12か月分に補正した値が表示されます。</t>
    <rPh sb="5" eb="6">
      <t>ヒョウ</t>
    </rPh>
    <rPh sb="6" eb="7">
      <t>チュウ</t>
    </rPh>
    <rPh sb="9" eb="10">
      <t>ケイ</t>
    </rPh>
    <rPh sb="11" eb="12">
      <t>ラン</t>
    </rPh>
    <rPh sb="17" eb="18">
      <t>ゲツ</t>
    </rPh>
    <rPh sb="22" eb="24">
      <t>ニュウリョク</t>
    </rPh>
    <rPh sb="25" eb="26">
      <t>ナ</t>
    </rPh>
    <rPh sb="27" eb="29">
      <t>バアイ</t>
    </rPh>
    <rPh sb="34" eb="36">
      <t>ゲツブン</t>
    </rPh>
    <rPh sb="37" eb="39">
      <t>ホセイ</t>
    </rPh>
    <rPh sb="41" eb="42">
      <t>アタイ</t>
    </rPh>
    <rPh sb="43" eb="45">
      <t>ヒョウジ</t>
    </rPh>
    <phoneticPr fontId="15"/>
  </si>
  <si>
    <t>＜セルの説明＞</t>
    <rPh sb="4" eb="6">
      <t>セツメイ</t>
    </rPh>
    <phoneticPr fontId="15"/>
  </si>
  <si>
    <t>プルダウンメニューから該当するものを選択してください。</t>
    <rPh sb="11" eb="13">
      <t>ガイトウ</t>
    </rPh>
    <rPh sb="18" eb="20">
      <t>センタク</t>
    </rPh>
    <phoneticPr fontId="15"/>
  </si>
  <si>
    <t>数式により自動計算するため、入力できません。また、エラーメッセージを表示します。</t>
    <rPh sb="0" eb="2">
      <t>スウシキ</t>
    </rPh>
    <rPh sb="5" eb="7">
      <t>ジドウ</t>
    </rPh>
    <rPh sb="7" eb="9">
      <t>ケイサン</t>
    </rPh>
    <rPh sb="14" eb="16">
      <t>ニュウリョク</t>
    </rPh>
    <rPh sb="34" eb="36">
      <t>ヒョウジ</t>
    </rPh>
    <phoneticPr fontId="15"/>
  </si>
  <si>
    <t>●電気使用量・電気料金</t>
    <rPh sb="1" eb="3">
      <t>デンキ</t>
    </rPh>
    <rPh sb="3" eb="6">
      <t>シヨウリョウ</t>
    </rPh>
    <rPh sb="7" eb="9">
      <t>デンキ</t>
    </rPh>
    <rPh sb="9" eb="11">
      <t>リョウキン</t>
    </rPh>
    <phoneticPr fontId="15"/>
  </si>
  <si>
    <t>◆契約内容を右記に記載：</t>
    <rPh sb="1" eb="3">
      <t>ケイヤク</t>
    </rPh>
    <rPh sb="3" eb="5">
      <t>ナイヨウ</t>
    </rPh>
    <rPh sb="6" eb="8">
      <t>ウキ</t>
    </rPh>
    <rPh sb="9" eb="11">
      <t>キサイ</t>
    </rPh>
    <phoneticPr fontId="15"/>
  </si>
  <si>
    <t>年度を選択</t>
  </si>
  <si>
    <t>4月</t>
    <phoneticPr fontId="15"/>
  </si>
  <si>
    <t>5月</t>
    <rPh sb="1" eb="2">
      <t>ガツ</t>
    </rPh>
    <phoneticPr fontId="15"/>
  </si>
  <si>
    <t>6月</t>
    <rPh sb="1" eb="2">
      <t>ガツ</t>
    </rPh>
    <phoneticPr fontId="15"/>
  </si>
  <si>
    <t>7月</t>
  </si>
  <si>
    <t>8月</t>
  </si>
  <si>
    <t>9月</t>
  </si>
  <si>
    <t>10月</t>
  </si>
  <si>
    <t>11月</t>
  </si>
  <si>
    <t>12月</t>
  </si>
  <si>
    <t>1月</t>
    <phoneticPr fontId="15"/>
  </si>
  <si>
    <t>2月</t>
  </si>
  <si>
    <t>3月</t>
  </si>
  <si>
    <t>合計</t>
    <rPh sb="0" eb="2">
      <t>ゴウケイ</t>
    </rPh>
    <phoneticPr fontId="15"/>
  </si>
  <si>
    <t>原油換算
［kL］</t>
    <phoneticPr fontId="11"/>
  </si>
  <si>
    <t>電気使用量</t>
    <rPh sb="0" eb="2">
      <t>デンキ</t>
    </rPh>
    <rPh sb="2" eb="5">
      <t>シヨウリョウ</t>
    </rPh>
    <phoneticPr fontId="15"/>
  </si>
  <si>
    <t>※複数の契約が有る場合は、＜●その他のエネルギー＞欄に記入してください。</t>
    <rPh sb="1" eb="3">
      <t>フクスウ</t>
    </rPh>
    <rPh sb="4" eb="6">
      <t>ケイヤク</t>
    </rPh>
    <rPh sb="7" eb="8">
      <t>ア</t>
    </rPh>
    <rPh sb="9" eb="11">
      <t>バアイ</t>
    </rPh>
    <rPh sb="17" eb="18">
      <t>タ</t>
    </rPh>
    <rPh sb="25" eb="26">
      <t>ラン</t>
    </rPh>
    <rPh sb="27" eb="29">
      <t>キニュウ</t>
    </rPh>
    <phoneticPr fontId="15"/>
  </si>
  <si>
    <t>●都市ガス又はLPG　使用量・ガス料金</t>
    <rPh sb="1" eb="3">
      <t>トシ</t>
    </rPh>
    <rPh sb="5" eb="6">
      <t>マタ</t>
    </rPh>
    <rPh sb="11" eb="14">
      <t>シヨウリョウ</t>
    </rPh>
    <rPh sb="17" eb="19">
      <t>リョウキン</t>
    </rPh>
    <phoneticPr fontId="15"/>
  </si>
  <si>
    <t>単位を選択</t>
    <rPh sb="0" eb="2">
      <t>タンイ</t>
    </rPh>
    <phoneticPr fontId="11"/>
  </si>
  <si>
    <t>ガス使用量</t>
    <rPh sb="2" eb="5">
      <t>シヨウリョウ</t>
    </rPh>
    <phoneticPr fontId="15"/>
  </si>
  <si>
    <t>※都市ガスとLPG両方の使用が有る場合は、都市ガスを＜●その他のエネルギー＞欄に記入してください。</t>
    <rPh sb="1" eb="3">
      <t>トシ</t>
    </rPh>
    <rPh sb="9" eb="11">
      <t>リョウホウ</t>
    </rPh>
    <rPh sb="12" eb="14">
      <t>シヨウ</t>
    </rPh>
    <rPh sb="15" eb="16">
      <t>ア</t>
    </rPh>
    <rPh sb="17" eb="19">
      <t>バアイ</t>
    </rPh>
    <rPh sb="21" eb="23">
      <t>トシ</t>
    </rPh>
    <rPh sb="30" eb="31">
      <t>タ</t>
    </rPh>
    <rPh sb="38" eb="39">
      <t>ラン</t>
    </rPh>
    <rPh sb="40" eb="42">
      <t>キニュウ</t>
    </rPh>
    <phoneticPr fontId="15"/>
  </si>
  <si>
    <t>●その他のエネルギー１　使用量・料金</t>
    <rPh sb="3" eb="4">
      <t>タ</t>
    </rPh>
    <rPh sb="12" eb="15">
      <t>シヨウリョウ</t>
    </rPh>
    <rPh sb="16" eb="18">
      <t>リョウキン</t>
    </rPh>
    <phoneticPr fontId="15"/>
  </si>
  <si>
    <t>エネルギー種別を選択</t>
    <rPh sb="5" eb="7">
      <t>シュベツ</t>
    </rPh>
    <phoneticPr fontId="11"/>
  </si>
  <si>
    <t>使用量</t>
    <rPh sb="0" eb="3">
      <t>シヨウリョウ</t>
    </rPh>
    <phoneticPr fontId="15"/>
  </si>
  <si>
    <t>●その他のエネルギー２　使用量・料金</t>
    <rPh sb="3" eb="4">
      <t>タ</t>
    </rPh>
    <rPh sb="12" eb="15">
      <t>シヨウリョウ</t>
    </rPh>
    <rPh sb="16" eb="18">
      <t>リョウキン</t>
    </rPh>
    <phoneticPr fontId="15"/>
  </si>
  <si>
    <t>●その他のエネルギー３　使用量・料金</t>
    <rPh sb="3" eb="4">
      <t>タ</t>
    </rPh>
    <rPh sb="12" eb="15">
      <t>シヨウリョウ</t>
    </rPh>
    <rPh sb="16" eb="18">
      <t>リョウキン</t>
    </rPh>
    <phoneticPr fontId="15"/>
  </si>
  <si>
    <t>●その他のエネルギー４　使用量・料金</t>
    <rPh sb="3" eb="4">
      <t>タ</t>
    </rPh>
    <rPh sb="12" eb="15">
      <t>シヨウリョウ</t>
    </rPh>
    <rPh sb="16" eb="18">
      <t>リョウキン</t>
    </rPh>
    <phoneticPr fontId="15"/>
  </si>
  <si>
    <r>
      <t>１．</t>
    </r>
    <r>
      <rPr>
        <sz val="10"/>
        <color rgb="FFFF0000"/>
        <rFont val="メイリオ"/>
        <family val="3"/>
        <charset val="128"/>
      </rPr>
      <t>新規開業等</t>
    </r>
    <r>
      <rPr>
        <sz val="10"/>
        <rFont val="メイリオ"/>
        <family val="3"/>
        <charset val="128"/>
      </rPr>
      <t>によりエネルギー使用量が全く無い場合は、本シートに記入してください。</t>
    </r>
    <rPh sb="2" eb="4">
      <t>シンキ</t>
    </rPh>
    <rPh sb="4" eb="6">
      <t>カイギョウ</t>
    </rPh>
    <rPh sb="6" eb="7">
      <t>トウ</t>
    </rPh>
    <rPh sb="15" eb="17">
      <t>シヨウ</t>
    </rPh>
    <rPh sb="17" eb="18">
      <t>リョウ</t>
    </rPh>
    <rPh sb="19" eb="20">
      <t>マッタ</t>
    </rPh>
    <rPh sb="21" eb="22">
      <t>ナ</t>
    </rPh>
    <rPh sb="23" eb="25">
      <t>バアイ</t>
    </rPh>
    <rPh sb="27" eb="28">
      <t>ホン</t>
    </rPh>
    <rPh sb="32" eb="34">
      <t>キニュウ</t>
    </rPh>
    <phoneticPr fontId="15"/>
  </si>
  <si>
    <r>
      <t>２．確認事項を選択の上、＜</t>
    </r>
    <r>
      <rPr>
        <b/>
        <sz val="10"/>
        <color rgb="FFFF0000"/>
        <rFont val="メイリオ"/>
        <family val="3"/>
        <charset val="128"/>
      </rPr>
      <t>ア</t>
    </r>
    <r>
      <rPr>
        <sz val="10"/>
        <rFont val="メイリオ"/>
        <family val="3"/>
        <charset val="128"/>
      </rPr>
      <t>＞、＜</t>
    </r>
    <r>
      <rPr>
        <b/>
        <sz val="10"/>
        <color rgb="FFFF0000"/>
        <rFont val="メイリオ"/>
        <family val="3"/>
        <charset val="128"/>
      </rPr>
      <t>イ</t>
    </r>
    <r>
      <rPr>
        <sz val="10"/>
        <rFont val="メイリオ"/>
        <family val="3"/>
        <charset val="128"/>
      </rPr>
      <t>＞のいずれか該当する表を使用してください。</t>
    </r>
    <rPh sb="2" eb="4">
      <t>カクニン</t>
    </rPh>
    <rPh sb="4" eb="6">
      <t>ジコウ</t>
    </rPh>
    <rPh sb="7" eb="9">
      <t>センタク</t>
    </rPh>
    <rPh sb="10" eb="11">
      <t>ウエ</t>
    </rPh>
    <rPh sb="24" eb="26">
      <t>ガイトウ</t>
    </rPh>
    <rPh sb="28" eb="29">
      <t>ヒョウ</t>
    </rPh>
    <rPh sb="30" eb="32">
      <t>シヨウ</t>
    </rPh>
    <phoneticPr fontId="15"/>
  </si>
  <si>
    <r>
      <t>　</t>
    </r>
    <r>
      <rPr>
        <b/>
        <sz val="10"/>
        <color rgb="FFFF0000"/>
        <rFont val="メイリオ"/>
        <family val="3"/>
        <charset val="128"/>
      </rPr>
      <t>ア</t>
    </r>
    <r>
      <rPr>
        <sz val="10"/>
        <rFont val="メイリオ"/>
        <family val="3"/>
        <charset val="128"/>
      </rPr>
      <t>　事務所内の区画にサーバーを設置していない。</t>
    </r>
    <rPh sb="3" eb="5">
      <t>ジム</t>
    </rPh>
    <rPh sb="5" eb="6">
      <t>ショ</t>
    </rPh>
    <rPh sb="6" eb="7">
      <t>ナイ</t>
    </rPh>
    <rPh sb="8" eb="10">
      <t>クカク</t>
    </rPh>
    <rPh sb="16" eb="18">
      <t>セッチ</t>
    </rPh>
    <phoneticPr fontId="15"/>
  </si>
  <si>
    <r>
      <t>　</t>
    </r>
    <r>
      <rPr>
        <b/>
        <sz val="10"/>
        <color rgb="FFFF0000"/>
        <rFont val="メイリオ"/>
        <family val="3"/>
        <charset val="128"/>
      </rPr>
      <t>イ</t>
    </r>
    <r>
      <rPr>
        <sz val="10"/>
        <rFont val="メイリオ"/>
        <family val="3"/>
        <charset val="128"/>
      </rPr>
      <t>　事務所内の区画にサーバーを設置している。</t>
    </r>
    <rPh sb="3" eb="5">
      <t>ジム</t>
    </rPh>
    <rPh sb="5" eb="6">
      <t>ショ</t>
    </rPh>
    <rPh sb="6" eb="7">
      <t>ナイ</t>
    </rPh>
    <rPh sb="8" eb="10">
      <t>クカク</t>
    </rPh>
    <rPh sb="16" eb="18">
      <t>セッチ</t>
    </rPh>
    <phoneticPr fontId="15"/>
  </si>
  <si>
    <r>
      <t>セルに適切な＜</t>
    </r>
    <r>
      <rPr>
        <sz val="12"/>
        <color rgb="FFFF0000"/>
        <rFont val="メイリオ"/>
        <family val="3"/>
        <charset val="128"/>
      </rPr>
      <t>数値</t>
    </r>
    <r>
      <rPr>
        <sz val="12"/>
        <color theme="1"/>
        <rFont val="メイリオ"/>
        <family val="3"/>
        <charset val="128"/>
      </rPr>
      <t>＞を入力してください。</t>
    </r>
    <rPh sb="3" eb="5">
      <t>テキセツ</t>
    </rPh>
    <rPh sb="7" eb="9">
      <t>スウチ</t>
    </rPh>
    <rPh sb="11" eb="13">
      <t>ニュウリョク</t>
    </rPh>
    <phoneticPr fontId="15"/>
  </si>
  <si>
    <t>中小規模事業所の
規模判定</t>
    <rPh sb="0" eb="7">
      <t>チュウショウキボジギョウショ</t>
    </rPh>
    <rPh sb="9" eb="11">
      <t>キボ</t>
    </rPh>
    <rPh sb="11" eb="13">
      <t>ハンテイ</t>
    </rPh>
    <phoneticPr fontId="11"/>
  </si>
  <si>
    <t>確認事項：事務所内の区画にサーバーを設置していますか。</t>
    <rPh sb="0" eb="2">
      <t>カクニン</t>
    </rPh>
    <rPh sb="2" eb="4">
      <t>ジコウ</t>
    </rPh>
    <phoneticPr fontId="11"/>
  </si>
  <si>
    <r>
      <t>※　サーバーを設置していない場合は、「</t>
    </r>
    <r>
      <rPr>
        <b/>
        <sz val="9"/>
        <color rgb="FFFF0000"/>
        <rFont val="メイリオ"/>
        <family val="3"/>
        <charset val="128"/>
      </rPr>
      <t>ア</t>
    </r>
    <r>
      <rPr>
        <sz val="9"/>
        <rFont val="メイリオ"/>
        <family val="3"/>
        <charset val="128"/>
      </rPr>
      <t>の表」に入力。
　　サーバーを設置している場合は、　「</t>
    </r>
    <r>
      <rPr>
        <b/>
        <sz val="9"/>
        <color rgb="FFFF0000"/>
        <rFont val="メイリオ"/>
        <family val="3"/>
        <charset val="128"/>
      </rPr>
      <t>イ</t>
    </r>
    <r>
      <rPr>
        <sz val="9"/>
        <rFont val="メイリオ"/>
        <family val="3"/>
        <charset val="128"/>
      </rPr>
      <t>の表」に入力。</t>
    </r>
    <rPh sb="7" eb="9">
      <t>セッチ</t>
    </rPh>
    <rPh sb="14" eb="16">
      <t>バアイ</t>
    </rPh>
    <rPh sb="21" eb="22">
      <t>ヒョウ</t>
    </rPh>
    <rPh sb="24" eb="26">
      <t>ニュウリョク</t>
    </rPh>
    <rPh sb="49" eb="50">
      <t>ヒョウ</t>
    </rPh>
    <phoneticPr fontId="11"/>
  </si>
  <si>
    <r>
      <rPr>
        <b/>
        <sz val="11"/>
        <color rgb="FFFF0000"/>
        <rFont val="メイリオ"/>
        <family val="3"/>
        <charset val="128"/>
      </rPr>
      <t>ア　</t>
    </r>
    <r>
      <rPr>
        <sz val="11"/>
        <color theme="1"/>
        <rFont val="メイリオ"/>
        <family val="3"/>
        <charset val="128"/>
      </rPr>
      <t>事務所内の区画にサーバーを設置していない。</t>
    </r>
    <rPh sb="2" eb="4">
      <t>ジム</t>
    </rPh>
    <rPh sb="4" eb="5">
      <t>ショ</t>
    </rPh>
    <rPh sb="5" eb="6">
      <t>ナイ</t>
    </rPh>
    <rPh sb="7" eb="9">
      <t>クカク</t>
    </rPh>
    <rPh sb="15" eb="17">
      <t>セッチ</t>
    </rPh>
    <phoneticPr fontId="15"/>
  </si>
  <si>
    <t>事業所等の区分</t>
    <rPh sb="0" eb="4">
      <t>ジギョウショトウ</t>
    </rPh>
    <rPh sb="5" eb="7">
      <t>クブン</t>
    </rPh>
    <phoneticPr fontId="15"/>
  </si>
  <si>
    <t>区分を選択</t>
    <rPh sb="0" eb="2">
      <t>クブン</t>
    </rPh>
    <rPh sb="3" eb="5">
      <t>センタク</t>
    </rPh>
    <phoneticPr fontId="15"/>
  </si>
  <si>
    <t>事業所等の延床面積</t>
    <rPh sb="0" eb="4">
      <t>ジギョウショトウ</t>
    </rPh>
    <rPh sb="5" eb="6">
      <t>ノベ</t>
    </rPh>
    <rPh sb="6" eb="7">
      <t>ユカ</t>
    </rPh>
    <rPh sb="7" eb="9">
      <t>メンセキ</t>
    </rPh>
    <phoneticPr fontId="15"/>
  </si>
  <si>
    <r>
      <t>［ｍ</t>
    </r>
    <r>
      <rPr>
        <vertAlign val="superscript"/>
        <sz val="11"/>
        <color theme="1"/>
        <rFont val="メイリオ"/>
        <family val="3"/>
        <charset val="128"/>
      </rPr>
      <t>2</t>
    </r>
    <r>
      <rPr>
        <sz val="11"/>
        <color theme="1"/>
        <rFont val="メイリオ"/>
        <family val="3"/>
        <charset val="128"/>
      </rPr>
      <t>］</t>
    </r>
    <phoneticPr fontId="15"/>
  </si>
  <si>
    <t>事業所等の予想年間
総稼働時間</t>
    <rPh sb="0" eb="4">
      <t>ジギョウショトウ</t>
    </rPh>
    <rPh sb="5" eb="7">
      <t>ヨソウ</t>
    </rPh>
    <rPh sb="7" eb="9">
      <t>ネンカン</t>
    </rPh>
    <rPh sb="10" eb="11">
      <t>ソウ</t>
    </rPh>
    <rPh sb="11" eb="13">
      <t>カドウ</t>
    </rPh>
    <rPh sb="13" eb="15">
      <t>ジカン</t>
    </rPh>
    <phoneticPr fontId="15"/>
  </si>
  <si>
    <t>［h/年］</t>
    <rPh sb="3" eb="4">
      <t>ネン</t>
    </rPh>
    <phoneticPr fontId="15"/>
  </si>
  <si>
    <t>エネルギー使用量（概算）</t>
    <rPh sb="5" eb="8">
      <t>シヨウリョウ</t>
    </rPh>
    <rPh sb="9" eb="11">
      <t>ガイサン</t>
    </rPh>
    <phoneticPr fontId="15"/>
  </si>
  <si>
    <t>［GJ/年］</t>
    <rPh sb="4" eb="5">
      <t>ネン</t>
    </rPh>
    <phoneticPr fontId="15"/>
  </si>
  <si>
    <t>原油換算</t>
    <rPh sb="0" eb="2">
      <t>ゲンユ</t>
    </rPh>
    <rPh sb="2" eb="4">
      <t>カンサン</t>
    </rPh>
    <phoneticPr fontId="15"/>
  </si>
  <si>
    <t>［kL/年］</t>
    <rPh sb="4" eb="5">
      <t>ネン</t>
    </rPh>
    <phoneticPr fontId="15"/>
  </si>
  <si>
    <r>
      <rPr>
        <b/>
        <sz val="11"/>
        <color rgb="FFFF0000"/>
        <rFont val="メイリオ"/>
        <family val="3"/>
        <charset val="128"/>
      </rPr>
      <t>イ</t>
    </r>
    <r>
      <rPr>
        <sz val="11"/>
        <color theme="1"/>
        <rFont val="メイリオ"/>
        <family val="3"/>
        <charset val="128"/>
      </rPr>
      <t>　事務所内の区画にサーバーを設置している。</t>
    </r>
    <rPh sb="2" eb="4">
      <t>ジム</t>
    </rPh>
    <rPh sb="4" eb="5">
      <t>ショ</t>
    </rPh>
    <rPh sb="5" eb="6">
      <t>ナイ</t>
    </rPh>
    <rPh sb="7" eb="9">
      <t>クカク</t>
    </rPh>
    <rPh sb="15" eb="17">
      <t>セッチ</t>
    </rPh>
    <phoneticPr fontId="15"/>
  </si>
  <si>
    <t>事務所</t>
    <rPh sb="0" eb="3">
      <t>ジムショ</t>
    </rPh>
    <phoneticPr fontId="15"/>
  </si>
  <si>
    <t>事務所の延床面積</t>
    <rPh sb="0" eb="2">
      <t>ジム</t>
    </rPh>
    <rPh sb="2" eb="3">
      <t>ショ</t>
    </rPh>
    <rPh sb="4" eb="5">
      <t>ノベ</t>
    </rPh>
    <rPh sb="5" eb="6">
      <t>ユカ</t>
    </rPh>
    <rPh sb="6" eb="8">
      <t>メンセキ</t>
    </rPh>
    <phoneticPr fontId="15"/>
  </si>
  <si>
    <t>事務所の予想年間
総稼働時間</t>
    <rPh sb="0" eb="2">
      <t>ジム</t>
    </rPh>
    <rPh sb="2" eb="3">
      <t>ショ</t>
    </rPh>
    <rPh sb="4" eb="6">
      <t>ヨソウ</t>
    </rPh>
    <rPh sb="6" eb="8">
      <t>ネンカン</t>
    </rPh>
    <rPh sb="9" eb="10">
      <t>ソウ</t>
    </rPh>
    <rPh sb="10" eb="12">
      <t>カドウ</t>
    </rPh>
    <rPh sb="12" eb="14">
      <t>ジカン</t>
    </rPh>
    <phoneticPr fontId="15"/>
  </si>
  <si>
    <t>事務所内のサーバーを
設置している延床面積</t>
    <rPh sb="0" eb="2">
      <t>ジム</t>
    </rPh>
    <rPh sb="2" eb="3">
      <t>ショ</t>
    </rPh>
    <rPh sb="3" eb="4">
      <t>ナイ</t>
    </rPh>
    <rPh sb="11" eb="13">
      <t>セッチ</t>
    </rPh>
    <rPh sb="17" eb="18">
      <t>ノベ</t>
    </rPh>
    <rPh sb="18" eb="19">
      <t>ユカ</t>
    </rPh>
    <rPh sb="19" eb="21">
      <t>メンセキ</t>
    </rPh>
    <phoneticPr fontId="15"/>
  </si>
  <si>
    <t>サーバーの予想年間
総稼働時間</t>
    <rPh sb="5" eb="7">
      <t>ヨソウ</t>
    </rPh>
    <rPh sb="7" eb="9">
      <t>ネンカン</t>
    </rPh>
    <rPh sb="10" eb="11">
      <t>ソウ</t>
    </rPh>
    <rPh sb="11" eb="13">
      <t>カドウ</t>
    </rPh>
    <rPh sb="13" eb="15">
      <t>ジカン</t>
    </rPh>
    <phoneticPr fontId="15"/>
  </si>
  <si>
    <t>エネルギー概算使用量：　X　＝　A　✕　B　✕　C　／　1000</t>
    <rPh sb="5" eb="7">
      <t>ガイサン</t>
    </rPh>
    <rPh sb="7" eb="10">
      <t>シヨウリョウ</t>
    </rPh>
    <phoneticPr fontId="15"/>
  </si>
  <si>
    <t>X：</t>
    <phoneticPr fontId="15"/>
  </si>
  <si>
    <t>事業所等における概算エネルギー使用量［GJ］</t>
    <rPh sb="0" eb="3">
      <t>ジギョウショ</t>
    </rPh>
    <rPh sb="3" eb="4">
      <t>トウ</t>
    </rPh>
    <rPh sb="8" eb="10">
      <t>ガイサン</t>
    </rPh>
    <rPh sb="15" eb="18">
      <t>シヨウリョウ</t>
    </rPh>
    <phoneticPr fontId="15"/>
  </si>
  <si>
    <t>A：</t>
    <phoneticPr fontId="15"/>
  </si>
  <si>
    <r>
      <t>事業所等の延床面積［ｍ</t>
    </r>
    <r>
      <rPr>
        <vertAlign val="superscript"/>
        <sz val="11"/>
        <color theme="1"/>
        <rFont val="メイリオ"/>
        <family val="3"/>
        <charset val="128"/>
      </rPr>
      <t>2</t>
    </r>
    <r>
      <rPr>
        <sz val="11"/>
        <color theme="1"/>
        <rFont val="メイリオ"/>
        <family val="3"/>
        <charset val="128"/>
      </rPr>
      <t>］</t>
    </r>
    <rPh sb="0" eb="4">
      <t>ジギョウショトウ</t>
    </rPh>
    <rPh sb="5" eb="6">
      <t>ノベ</t>
    </rPh>
    <rPh sb="6" eb="9">
      <t>ユカメンセキ</t>
    </rPh>
    <phoneticPr fontId="15"/>
  </si>
  <si>
    <t>B：</t>
    <phoneticPr fontId="15"/>
  </si>
  <si>
    <r>
      <t>事業所等が属する区分におけるエネルギー原単位［MJ/ｍ</t>
    </r>
    <r>
      <rPr>
        <vertAlign val="superscript"/>
        <sz val="11"/>
        <color theme="1"/>
        <rFont val="メイリオ"/>
        <family val="3"/>
        <charset val="128"/>
      </rPr>
      <t>2</t>
    </r>
    <r>
      <rPr>
        <sz val="11"/>
        <color theme="1"/>
        <rFont val="メイリオ"/>
        <family val="3"/>
        <charset val="128"/>
      </rPr>
      <t>・h］</t>
    </r>
    <rPh sb="0" eb="3">
      <t>ジギョウショ</t>
    </rPh>
    <rPh sb="3" eb="4">
      <t>トウ</t>
    </rPh>
    <rPh sb="5" eb="6">
      <t>ゾク</t>
    </rPh>
    <rPh sb="8" eb="10">
      <t>クブン</t>
    </rPh>
    <rPh sb="19" eb="22">
      <t>ゲンタンイ</t>
    </rPh>
    <phoneticPr fontId="15"/>
  </si>
  <si>
    <t>C：</t>
    <phoneticPr fontId="15"/>
  </si>
  <si>
    <t>事業所等の総稼働時間［h］</t>
    <rPh sb="0" eb="4">
      <t>ジギョウショトウ</t>
    </rPh>
    <rPh sb="5" eb="6">
      <t>ソウ</t>
    </rPh>
    <rPh sb="6" eb="8">
      <t>カドウ</t>
    </rPh>
    <rPh sb="8" eb="10">
      <t>ジカン</t>
    </rPh>
    <phoneticPr fontId="15"/>
  </si>
  <si>
    <t>※</t>
    <phoneticPr fontId="15"/>
  </si>
  <si>
    <t>年間総稼働時間の最大は、＜365日✕24時間/日＝8,760時間＞とする。</t>
    <rPh sb="8" eb="10">
      <t>サイダイ</t>
    </rPh>
    <rPh sb="16" eb="17">
      <t>ヒ</t>
    </rPh>
    <rPh sb="20" eb="22">
      <t>ジカン</t>
    </rPh>
    <rPh sb="23" eb="24">
      <t>ヒ</t>
    </rPh>
    <rPh sb="30" eb="32">
      <t>ジカン</t>
    </rPh>
    <phoneticPr fontId="15"/>
  </si>
  <si>
    <t>種別を選択</t>
    <phoneticPr fontId="11"/>
  </si>
  <si>
    <t>都市ガス</t>
    <phoneticPr fontId="11"/>
  </si>
  <si>
    <t>LPG</t>
    <phoneticPr fontId="11"/>
  </si>
  <si>
    <t>LNG</t>
    <phoneticPr fontId="11"/>
  </si>
  <si>
    <t>水素ガス</t>
    <phoneticPr fontId="11"/>
  </si>
  <si>
    <t>天然ガス</t>
    <phoneticPr fontId="11"/>
  </si>
  <si>
    <t>都市ガス</t>
  </si>
  <si>
    <t>［m3］</t>
  </si>
  <si>
    <t>［kg］</t>
  </si>
  <si>
    <t>温水・冷水</t>
  </si>
  <si>
    <t>産業用蒸気</t>
  </si>
  <si>
    <t>産業用以外の蒸気</t>
  </si>
  <si>
    <t>灯油</t>
  </si>
  <si>
    <t>軽油</t>
  </si>
  <si>
    <t>A重油</t>
  </si>
  <si>
    <t>B・Ｃ重油</t>
  </si>
  <si>
    <t>エネルギー使用量</t>
    <rPh sb="5" eb="8">
      <t>シヨウリョウ</t>
    </rPh>
    <phoneticPr fontId="15"/>
  </si>
  <si>
    <t>原油換算</t>
    <phoneticPr fontId="11"/>
  </si>
  <si>
    <t>CO2換算</t>
    <phoneticPr fontId="11"/>
  </si>
  <si>
    <t>電気</t>
    <rPh sb="0" eb="2">
      <t>デンキ</t>
    </rPh>
    <phoneticPr fontId="15"/>
  </si>
  <si>
    <t>都市ガス</t>
    <phoneticPr fontId="15"/>
  </si>
  <si>
    <t>LPG</t>
    <phoneticPr fontId="15"/>
  </si>
  <si>
    <t>LNG</t>
    <phoneticPr fontId="15"/>
  </si>
  <si>
    <t>水素</t>
    <rPh sb="0" eb="2">
      <t>スイソ</t>
    </rPh>
    <phoneticPr fontId="15"/>
  </si>
  <si>
    <t>天然ガス</t>
    <rPh sb="0" eb="2">
      <t>テンネン</t>
    </rPh>
    <phoneticPr fontId="15"/>
  </si>
  <si>
    <t>温水・冷水</t>
    <rPh sb="0" eb="2">
      <t>オンスイ</t>
    </rPh>
    <rPh sb="3" eb="5">
      <t>レイスイ</t>
    </rPh>
    <phoneticPr fontId="11"/>
  </si>
  <si>
    <t>産業用蒸気</t>
    <rPh sb="0" eb="3">
      <t>サンギョウヨウ</t>
    </rPh>
    <rPh sb="3" eb="5">
      <t>ジョウキ</t>
    </rPh>
    <phoneticPr fontId="35"/>
  </si>
  <si>
    <t>灯油</t>
    <rPh sb="0" eb="2">
      <t>トウユ</t>
    </rPh>
    <phoneticPr fontId="35"/>
  </si>
  <si>
    <t>軽油</t>
    <rPh sb="0" eb="2">
      <t>ケイユ</t>
    </rPh>
    <phoneticPr fontId="35"/>
  </si>
  <si>
    <t>A重油</t>
    <rPh sb="1" eb="3">
      <t>ジュウユ</t>
    </rPh>
    <phoneticPr fontId="35"/>
  </si>
  <si>
    <t>B・Ｃ重油</t>
    <rPh sb="3" eb="5">
      <t>ジュウユ</t>
    </rPh>
    <phoneticPr fontId="35"/>
  </si>
  <si>
    <t>【省エネ法換算係数】</t>
    <phoneticPr fontId="11"/>
  </si>
  <si>
    <t>1次エネルギー換算係数</t>
    <rPh sb="1" eb="2">
      <t>ジ</t>
    </rPh>
    <rPh sb="7" eb="9">
      <t>カンサン</t>
    </rPh>
    <rPh sb="9" eb="11">
      <t>ケイスウ</t>
    </rPh>
    <phoneticPr fontId="11"/>
  </si>
  <si>
    <t>プルダウンリスト</t>
    <phoneticPr fontId="11"/>
  </si>
  <si>
    <t>●その他のエネルギー</t>
    <phoneticPr fontId="15"/>
  </si>
  <si>
    <t>【室用途】</t>
    <rPh sb="1" eb="2">
      <t>シツ</t>
    </rPh>
    <rPh sb="2" eb="4">
      <t>ヨウト</t>
    </rPh>
    <phoneticPr fontId="15"/>
  </si>
  <si>
    <t>電気：</t>
    <rPh sb="0" eb="2">
      <t>デンキ</t>
    </rPh>
    <phoneticPr fontId="11"/>
  </si>
  <si>
    <t>GJ/千kWh</t>
    <rPh sb="3" eb="4">
      <t>セン</t>
    </rPh>
    <phoneticPr fontId="35"/>
  </si>
  <si>
    <t>t-CO2/千kWh</t>
    <rPh sb="6" eb="7">
      <t>セン</t>
    </rPh>
    <phoneticPr fontId="35"/>
  </si>
  <si>
    <t>単位を選択</t>
    <rPh sb="0" eb="2">
      <t>タンイ</t>
    </rPh>
    <rPh sb="3" eb="5">
      <t>センタク</t>
    </rPh>
    <phoneticPr fontId="11"/>
  </si>
  <si>
    <t>室用途を選択</t>
    <rPh sb="0" eb="3">
      <t>シツヨウト</t>
    </rPh>
    <rPh sb="4" eb="6">
      <t>センタク</t>
    </rPh>
    <phoneticPr fontId="11"/>
  </si>
  <si>
    <t>区分の原単位</t>
    <rPh sb="0" eb="2">
      <t>クブン</t>
    </rPh>
    <rPh sb="3" eb="6">
      <t>ゲンタンイ</t>
    </rPh>
    <phoneticPr fontId="15"/>
  </si>
  <si>
    <t>年間総稼働時間</t>
    <rPh sb="0" eb="2">
      <t>ネンカン</t>
    </rPh>
    <rPh sb="2" eb="3">
      <t>ソウ</t>
    </rPh>
    <rPh sb="3" eb="5">
      <t>カドウ</t>
    </rPh>
    <rPh sb="5" eb="7">
      <t>ジカン</t>
    </rPh>
    <phoneticPr fontId="15"/>
  </si>
  <si>
    <t>他人からの供給を受けた場合は、＜1＞</t>
    <rPh sb="0" eb="2">
      <t>タニン</t>
    </rPh>
    <rPh sb="5" eb="7">
      <t>キョウキュウ</t>
    </rPh>
    <rPh sb="8" eb="9">
      <t>ウ</t>
    </rPh>
    <rPh sb="11" eb="13">
      <t>バアイ</t>
    </rPh>
    <phoneticPr fontId="15"/>
  </si>
  <si>
    <t>温水・冷水［MJ］：</t>
    <rPh sb="0" eb="2">
      <t>オンスイ</t>
    </rPh>
    <rPh sb="3" eb="5">
      <t>レイスイ</t>
    </rPh>
    <phoneticPr fontId="11"/>
  </si>
  <si>
    <t>GJ/GJ</t>
    <phoneticPr fontId="35"/>
  </si>
  <si>
    <t>t-CO2/GJ</t>
    <phoneticPr fontId="11"/>
  </si>
  <si>
    <t>［m3］</t>
    <phoneticPr fontId="15"/>
  </si>
  <si>
    <t>kW</t>
    <phoneticPr fontId="15"/>
  </si>
  <si>
    <t>事務所</t>
    <rPh sb="0" eb="3">
      <t>ジムショ</t>
    </rPh>
    <phoneticPr fontId="11"/>
  </si>
  <si>
    <t>事務所</t>
    <rPh sb="0" eb="2">
      <t>ジム</t>
    </rPh>
    <rPh sb="2" eb="3">
      <t>ショ</t>
    </rPh>
    <phoneticPr fontId="15"/>
  </si>
  <si>
    <t>産業用蒸気［MJ］：</t>
    <rPh sb="0" eb="3">
      <t>サンギョウヨウ</t>
    </rPh>
    <rPh sb="3" eb="5">
      <t>ジョウキ</t>
    </rPh>
    <phoneticPr fontId="35"/>
  </si>
  <si>
    <t>t-CO2/GJ</t>
  </si>
  <si>
    <t>［kg］</t>
    <phoneticPr fontId="15"/>
  </si>
  <si>
    <r>
      <t>ｍ</t>
    </r>
    <r>
      <rPr>
        <vertAlign val="superscript"/>
        <sz val="11"/>
        <color theme="1"/>
        <rFont val="メイリオ"/>
        <family val="3"/>
        <charset val="128"/>
      </rPr>
      <t>3</t>
    </r>
    <r>
      <rPr>
        <sz val="11"/>
        <color theme="1"/>
        <rFont val="メイリオ"/>
        <family val="3"/>
        <charset val="128"/>
      </rPr>
      <t>N/h</t>
    </r>
    <phoneticPr fontId="15"/>
  </si>
  <si>
    <t>商業施設（物販）</t>
    <rPh sb="0" eb="4">
      <t>ショウギョウシセツ</t>
    </rPh>
    <rPh sb="5" eb="7">
      <t>ブッパン</t>
    </rPh>
    <phoneticPr fontId="11"/>
  </si>
  <si>
    <t>飲食</t>
    <rPh sb="0" eb="2">
      <t>インショク</t>
    </rPh>
    <phoneticPr fontId="15"/>
  </si>
  <si>
    <t>産業用以外の蒸気［MJ］：</t>
    <rPh sb="0" eb="3">
      <t>サンギョウヨウ</t>
    </rPh>
    <rPh sb="3" eb="5">
      <t>イガイ</t>
    </rPh>
    <rPh sb="6" eb="8">
      <t>ジョウキ</t>
    </rPh>
    <phoneticPr fontId="35"/>
  </si>
  <si>
    <t>［Nm3］</t>
    <phoneticPr fontId="15"/>
  </si>
  <si>
    <t>㎏/h</t>
    <phoneticPr fontId="15"/>
  </si>
  <si>
    <t>商業施設（飲食）</t>
    <rPh sb="0" eb="4">
      <t>ショウギョウシセツ</t>
    </rPh>
    <rPh sb="5" eb="7">
      <t>インショク</t>
    </rPh>
    <phoneticPr fontId="11"/>
  </si>
  <si>
    <t>小売（食品）</t>
    <rPh sb="0" eb="2">
      <t>コウ</t>
    </rPh>
    <rPh sb="3" eb="5">
      <t>ショクヒン</t>
    </rPh>
    <phoneticPr fontId="15"/>
  </si>
  <si>
    <t>原油換算［kL］：</t>
    <rPh sb="0" eb="2">
      <t>ゲンユ</t>
    </rPh>
    <rPh sb="2" eb="4">
      <t>カンサン</t>
    </rPh>
    <phoneticPr fontId="11"/>
  </si>
  <si>
    <t>CO2分子量</t>
    <rPh sb="3" eb="6">
      <t>ブンシリョウ</t>
    </rPh>
    <phoneticPr fontId="11"/>
  </si>
  <si>
    <t>宿泊施設</t>
    <rPh sb="0" eb="4">
      <t>シュクハクシセツ</t>
    </rPh>
    <phoneticPr fontId="11"/>
  </si>
  <si>
    <t>その他小売</t>
    <rPh sb="2" eb="3">
      <t>タ</t>
    </rPh>
    <rPh sb="3" eb="5">
      <t>コウ</t>
    </rPh>
    <phoneticPr fontId="15"/>
  </si>
  <si>
    <t>教育施設（私学以外）</t>
    <rPh sb="0" eb="4">
      <t>キョウイクシセツ</t>
    </rPh>
    <rPh sb="5" eb="7">
      <t>シガク</t>
    </rPh>
    <rPh sb="7" eb="9">
      <t>イガイ</t>
    </rPh>
    <phoneticPr fontId="11"/>
  </si>
  <si>
    <t>その他</t>
    <rPh sb="2" eb="3">
      <t>タ</t>
    </rPh>
    <phoneticPr fontId="15"/>
  </si>
  <si>
    <t>単位発熱量</t>
    <rPh sb="0" eb="2">
      <t>タンイ</t>
    </rPh>
    <rPh sb="2" eb="4">
      <t>ハツネツ</t>
    </rPh>
    <rPh sb="4" eb="5">
      <t>リョウ</t>
    </rPh>
    <phoneticPr fontId="11"/>
  </si>
  <si>
    <t>医療施設</t>
    <rPh sb="0" eb="4">
      <t>イリョウシセツ</t>
    </rPh>
    <phoneticPr fontId="11"/>
  </si>
  <si>
    <t>私学学校</t>
    <rPh sb="0" eb="2">
      <t>シガク</t>
    </rPh>
    <rPh sb="2" eb="4">
      <t>ガッコウ</t>
    </rPh>
    <phoneticPr fontId="11"/>
  </si>
  <si>
    <t>都市ガス［Nm3］：</t>
    <rPh sb="0" eb="2">
      <t>トシ</t>
    </rPh>
    <phoneticPr fontId="11"/>
  </si>
  <si>
    <t>t-C/GJ</t>
    <phoneticPr fontId="11"/>
  </si>
  <si>
    <t>文化・娯楽施設</t>
    <rPh sb="0" eb="2">
      <t>ブンカ</t>
    </rPh>
    <rPh sb="3" eb="7">
      <t>ゴラクシセツ</t>
    </rPh>
    <phoneticPr fontId="11"/>
  </si>
  <si>
    <t>ＬＰＧ［m3］：</t>
    <phoneticPr fontId="11"/>
  </si>
  <si>
    <t>GJ/ｔ</t>
    <phoneticPr fontId="11"/>
  </si>
  <si>
    <t>m3/t</t>
    <phoneticPr fontId="11"/>
  </si>
  <si>
    <t>その他</t>
    <rPh sb="2" eb="3">
      <t>タ</t>
    </rPh>
    <phoneticPr fontId="11"/>
  </si>
  <si>
    <t>ＬＮＧ［m3］：</t>
    <phoneticPr fontId="11"/>
  </si>
  <si>
    <t>工場</t>
    <rPh sb="0" eb="2">
      <t>コウジョウ</t>
    </rPh>
    <phoneticPr fontId="15"/>
  </si>
  <si>
    <t>石油系炭化水素ガス［Nm3］：</t>
    <phoneticPr fontId="11"/>
  </si>
  <si>
    <t>J=W*S(3600)</t>
    <phoneticPr fontId="15"/>
  </si>
  <si>
    <t>倉庫</t>
    <rPh sb="0" eb="2">
      <t>ソウコ</t>
    </rPh>
    <phoneticPr fontId="11"/>
  </si>
  <si>
    <t>都市ガス［m3⇒Nm3］換算</t>
    <rPh sb="0" eb="2">
      <t>トシ</t>
    </rPh>
    <phoneticPr fontId="15"/>
  </si>
  <si>
    <t>原油［L］：</t>
    <rPh sb="0" eb="2">
      <t>ゲンユ</t>
    </rPh>
    <phoneticPr fontId="11"/>
  </si>
  <si>
    <t>GJ/ kL</t>
    <phoneticPr fontId="11"/>
  </si>
  <si>
    <t>灯油［L］：</t>
    <rPh sb="0" eb="2">
      <t>トウユ</t>
    </rPh>
    <phoneticPr fontId="35"/>
  </si>
  <si>
    <t>t-C/GJ</t>
  </si>
  <si>
    <t>A重油［L］：</t>
    <rPh sb="1" eb="3">
      <t>ジュウユ</t>
    </rPh>
    <phoneticPr fontId="35"/>
  </si>
  <si>
    <t>B・Ｃ重油［L］：</t>
    <rPh sb="3" eb="5">
      <t>ジュウユ</t>
    </rPh>
    <phoneticPr fontId="35"/>
  </si>
  <si>
    <t>LPGの種類</t>
  </si>
  <si>
    <t>1立方メートル当たりのトンへの換算係数</t>
  </si>
  <si>
    <t>トン</t>
  </si>
  <si>
    <t>ブタン</t>
  </si>
  <si>
    <t>プロパン・ブタンの混合</t>
  </si>
  <si>
    <t>m3</t>
    <phoneticPr fontId="11"/>
  </si>
  <si>
    <t>東京ガスＨＰ出典：LNG14万7千m3≒LNG6.7万トン≒天然ガス81百万m3</t>
    <rPh sb="0" eb="2">
      <t>トウキョウ</t>
    </rPh>
    <rPh sb="6" eb="8">
      <t>シュッテン</t>
    </rPh>
    <phoneticPr fontId="11"/>
  </si>
  <si>
    <t>倍</t>
    <rPh sb="0" eb="1">
      <t>バイ</t>
    </rPh>
    <phoneticPr fontId="11"/>
  </si>
  <si>
    <t>【年間エネルギー使用量】</t>
    <rPh sb="1" eb="3">
      <t>ネンカン</t>
    </rPh>
    <rPh sb="8" eb="10">
      <t>シヨウ</t>
    </rPh>
    <rPh sb="10" eb="11">
      <t>リョウ</t>
    </rPh>
    <phoneticPr fontId="15"/>
  </si>
  <si>
    <t>【年間エネルギー使用量（概算）】</t>
    <rPh sb="1" eb="3">
      <t>ネンカン</t>
    </rPh>
    <rPh sb="8" eb="10">
      <t>シヨウ</t>
    </rPh>
    <rPh sb="10" eb="11">
      <t>リョウ</t>
    </rPh>
    <rPh sb="12" eb="14">
      <t>ガイサン</t>
    </rPh>
    <phoneticPr fontId="15"/>
  </si>
  <si>
    <t>省エネ計算シートの作成にあたりご準備いただくもの</t>
    <rPh sb="0" eb="1">
      <t>ショウ</t>
    </rPh>
    <rPh sb="3" eb="5">
      <t>ケイサン</t>
    </rPh>
    <rPh sb="9" eb="11">
      <t>サクセイ</t>
    </rPh>
    <rPh sb="16" eb="18">
      <t>ジュンビ</t>
    </rPh>
    <phoneticPr fontId="6"/>
  </si>
  <si>
    <t>※各資料の詳細については募集要項「4　提出書類一覧表　4.1助成金交付申請時の提出書類」をご確認ください。</t>
    <rPh sb="1" eb="2">
      <t>カク</t>
    </rPh>
    <rPh sb="2" eb="4">
      <t>シリョウ</t>
    </rPh>
    <rPh sb="5" eb="7">
      <t>ショウサイ</t>
    </rPh>
    <rPh sb="12" eb="16">
      <t>ボシュウヨウコウ</t>
    </rPh>
    <rPh sb="19" eb="26">
      <t>テイシュツショルイイチランヒョウ</t>
    </rPh>
    <rPh sb="30" eb="33">
      <t>ジョセイキン</t>
    </rPh>
    <rPh sb="33" eb="38">
      <t>コウフシンセイジ</t>
    </rPh>
    <rPh sb="39" eb="43">
      <t>テイシュツショルイ</t>
    </rPh>
    <rPh sb="46" eb="48">
      <t>カクニン</t>
    </rPh>
    <phoneticPr fontId="6"/>
  </si>
  <si>
    <t>エネルギー購買伝票が準備できる期間</t>
    <rPh sb="5" eb="9">
      <t>コウバイデンピョウ</t>
    </rPh>
    <rPh sb="10" eb="12">
      <t>ジュンビ</t>
    </rPh>
    <rPh sb="15" eb="17">
      <t>キカン</t>
    </rPh>
    <phoneticPr fontId="6"/>
  </si>
  <si>
    <t>保管上の問題で必要期間のエネルギー購買伝票が欠損している場合、ご契約の電力会社へ再発行を依頼ください。</t>
    <rPh sb="0" eb="3">
      <t>ホカンジョウ</t>
    </rPh>
    <rPh sb="4" eb="6">
      <t>モンダイ</t>
    </rPh>
    <rPh sb="7" eb="11">
      <t>ヒツヨウキカン</t>
    </rPh>
    <rPh sb="17" eb="21">
      <t>コウバイデンピョウ</t>
    </rPh>
    <rPh sb="22" eb="24">
      <t>ケッソン</t>
    </rPh>
    <rPh sb="28" eb="30">
      <t>バアイ</t>
    </rPh>
    <rPh sb="32" eb="34">
      <t>ケイヤク</t>
    </rPh>
    <rPh sb="35" eb="39">
      <t>デンリョクガイシャ</t>
    </rPh>
    <rPh sb="40" eb="43">
      <t>サイハッコウ</t>
    </rPh>
    <rPh sb="44" eb="46">
      <t>イライ</t>
    </rPh>
    <phoneticPr fontId="6"/>
  </si>
  <si>
    <t>必ず以下のシートのどちらかに情報を入力してください。</t>
    <rPh sb="0" eb="1">
      <t>カナラ</t>
    </rPh>
    <rPh sb="2" eb="4">
      <t>イカ</t>
    </rPh>
    <rPh sb="14" eb="16">
      <t>ジョウホウ</t>
    </rPh>
    <rPh sb="17" eb="19">
      <t>ニュウリョク</t>
    </rPh>
    <phoneticPr fontId="6"/>
  </si>
  <si>
    <t>エネルギー使用量　シート</t>
    <phoneticPr fontId="6"/>
  </si>
  <si>
    <t>年間エネルギー使用量（概算）シート</t>
    <phoneticPr fontId="6"/>
  </si>
  <si>
    <t>シート名</t>
    <rPh sb="3" eb="4">
      <t>メイ</t>
    </rPh>
    <phoneticPr fontId="6"/>
  </si>
  <si>
    <t>年間エネルギー使用量（概算）は新規開業時期の都合でエネルギー購買伝票の準備が難しい場合にご使用ください。</t>
    <rPh sb="15" eb="17">
      <t>シンキ</t>
    </rPh>
    <rPh sb="17" eb="21">
      <t>カイギョウジキ</t>
    </rPh>
    <rPh sb="22" eb="24">
      <t>ツゴウ</t>
    </rPh>
    <rPh sb="30" eb="34">
      <t>コウバイデンピョウ</t>
    </rPh>
    <rPh sb="35" eb="37">
      <t>ジュンビ</t>
    </rPh>
    <rPh sb="38" eb="39">
      <t>ムズカ</t>
    </rPh>
    <rPh sb="41" eb="43">
      <t>バアイ</t>
    </rPh>
    <rPh sb="45" eb="47">
      <t>シヨウ</t>
    </rPh>
    <phoneticPr fontId="6"/>
  </si>
  <si>
    <r>
      <rPr>
        <sz val="9"/>
        <color theme="8"/>
        <rFont val="游ゴシック"/>
        <family val="3"/>
        <charset val="128"/>
        <scheme val="minor"/>
      </rPr>
      <t xml:space="preserve">● </t>
    </r>
    <r>
      <rPr>
        <sz val="9"/>
        <color theme="1"/>
        <rFont val="游ゴシック"/>
        <family val="3"/>
        <charset val="128"/>
        <scheme val="minor"/>
      </rPr>
      <t>計算シートの作成にあたり、入力情報として以下の資料をご準備ください。</t>
    </r>
    <rPh sb="2" eb="4">
      <t>ケイサン</t>
    </rPh>
    <rPh sb="8" eb="10">
      <t>サクセイ</t>
    </rPh>
    <rPh sb="15" eb="19">
      <t>ニュウリョクジョウホウ</t>
    </rPh>
    <rPh sb="22" eb="24">
      <t>イカ</t>
    </rPh>
    <rPh sb="25" eb="27">
      <t>シリョウ</t>
    </rPh>
    <rPh sb="29" eb="31">
      <t>ジュンビ</t>
    </rPh>
    <phoneticPr fontId="6"/>
  </si>
  <si>
    <r>
      <rPr>
        <sz val="9"/>
        <color rgb="FFFFC000"/>
        <rFont val="游ゴシック"/>
        <family val="3"/>
        <charset val="128"/>
        <scheme val="minor"/>
      </rPr>
      <t>●</t>
    </r>
    <r>
      <rPr>
        <sz val="9"/>
        <color theme="1"/>
        <rFont val="游ゴシック"/>
        <family val="3"/>
        <charset val="128"/>
        <scheme val="minor"/>
      </rPr>
      <t xml:space="preserve"> ⑲エネルギー購買伝票を準備できる期間に合わせて、「エネルギー使用量シート」か「年間エネルギー使用量（概算）シート」に入力してください。</t>
    </r>
    <rPh sb="8" eb="12">
      <t>コウバイデンピョウ</t>
    </rPh>
    <rPh sb="13" eb="15">
      <t>ジュンビ</t>
    </rPh>
    <rPh sb="18" eb="20">
      <t>キカン</t>
    </rPh>
    <rPh sb="21" eb="22">
      <t>ア</t>
    </rPh>
    <rPh sb="32" eb="35">
      <t>シヨウリョウ</t>
    </rPh>
    <rPh sb="41" eb="43">
      <t>ネンカン</t>
    </rPh>
    <rPh sb="48" eb="51">
      <t>シヨウリョウ</t>
    </rPh>
    <rPh sb="52" eb="54">
      <t>ガイサン</t>
    </rPh>
    <rPh sb="60" eb="62">
      <t>ニュウリョク</t>
    </rPh>
    <phoneticPr fontId="6"/>
  </si>
  <si>
    <t>各資料より必要情報を抜粋し、必要なシートへ入力してください。</t>
    <rPh sb="0" eb="3">
      <t>カクシリョウ</t>
    </rPh>
    <rPh sb="5" eb="9">
      <t>ヒツヨウジョウホウ</t>
    </rPh>
    <rPh sb="10" eb="12">
      <t>バッスイ</t>
    </rPh>
    <rPh sb="14" eb="16">
      <t>ヒツヨウ</t>
    </rPh>
    <rPh sb="21" eb="23">
      <t>ニュウリョク</t>
    </rPh>
    <phoneticPr fontId="6"/>
  </si>
  <si>
    <t>１カ月未満</t>
    <rPh sb="3" eb="5">
      <t>ミマン</t>
    </rPh>
    <phoneticPr fontId="6"/>
  </si>
  <si>
    <t>１～12か月分</t>
    <rPh sb="5" eb="6">
      <t>ゲツ</t>
    </rPh>
    <rPh sb="6" eb="7">
      <t>ブン</t>
    </rPh>
    <phoneticPr fontId="6"/>
  </si>
  <si>
    <t>都市ガス</t>
    <rPh sb="0" eb="2">
      <t>トシ</t>
    </rPh>
    <phoneticPr fontId="11"/>
  </si>
  <si>
    <t>ー</t>
    <phoneticPr fontId="11"/>
  </si>
  <si>
    <t>新規
導入設備</t>
    <rPh sb="0" eb="2">
      <t>シンキ</t>
    </rPh>
    <rPh sb="3" eb="5">
      <t>ドウニュウ</t>
    </rPh>
    <rPh sb="5" eb="7">
      <t>セツビ</t>
    </rPh>
    <phoneticPr fontId="11"/>
  </si>
  <si>
    <t>既存設備</t>
    <rPh sb="0" eb="2">
      <t>キゾン</t>
    </rPh>
    <rPh sb="2" eb="4">
      <t>セツビ</t>
    </rPh>
    <phoneticPr fontId="11"/>
  </si>
  <si>
    <t>年間稼働時間
(h)</t>
    <rPh sb="0" eb="6">
      <t>ネンカンカドウジカン</t>
    </rPh>
    <phoneticPr fontId="11"/>
  </si>
  <si>
    <t>発熱量
(MJ)</t>
    <rPh sb="0" eb="2">
      <t>ハツネツ</t>
    </rPh>
    <rPh sb="2" eb="3">
      <t>リョウ</t>
    </rPh>
    <phoneticPr fontId="11"/>
  </si>
  <si>
    <t>単位</t>
    <rPh sb="0" eb="2">
      <t>タンイ</t>
    </rPh>
    <phoneticPr fontId="11"/>
  </si>
  <si>
    <t>台数</t>
    <rPh sb="0" eb="2">
      <t>ダイスウ</t>
    </rPh>
    <phoneticPr fontId="11"/>
  </si>
  <si>
    <t>CO2発生量（ｔ）</t>
    <rPh sb="3" eb="5">
      <t>ハッセイ</t>
    </rPh>
    <rPh sb="5" eb="6">
      <t>リョウ</t>
    </rPh>
    <phoneticPr fontId="11"/>
  </si>
  <si>
    <t>発熱量
（MJ）</t>
    <rPh sb="0" eb="2">
      <t>ハツネツ</t>
    </rPh>
    <rPh sb="2" eb="3">
      <t>リョウ</t>
    </rPh>
    <phoneticPr fontId="11"/>
  </si>
  <si>
    <t>燃料種</t>
    <rPh sb="0" eb="2">
      <t>ネンリョウ</t>
    </rPh>
    <rPh sb="2" eb="3">
      <t>シュ</t>
    </rPh>
    <phoneticPr fontId="11"/>
  </si>
  <si>
    <t>用途</t>
    <rPh sb="0" eb="2">
      <t>ヨウト</t>
    </rPh>
    <phoneticPr fontId="11"/>
  </si>
  <si>
    <t>機器名称</t>
    <rPh sb="0" eb="4">
      <t>キキメイショウ</t>
    </rPh>
    <phoneticPr fontId="11"/>
  </si>
  <si>
    <t>導入後</t>
    <rPh sb="0" eb="3">
      <t>ドウニュウゴ</t>
    </rPh>
    <phoneticPr fontId="11"/>
  </si>
  <si>
    <t>現状</t>
    <rPh sb="0" eb="2">
      <t>ゲンジョウ</t>
    </rPh>
    <phoneticPr fontId="11"/>
  </si>
  <si>
    <t>※2　既存設備の年間使用量を記入してください。実績を把握していない場合計算値でも可</t>
    <rPh sb="3" eb="7">
      <t>キゾンセツビ</t>
    </rPh>
    <rPh sb="8" eb="13">
      <t>ネンカンシヨウリョウ</t>
    </rPh>
    <rPh sb="14" eb="16">
      <t>キニュウ</t>
    </rPh>
    <rPh sb="23" eb="25">
      <t>ジッセキ</t>
    </rPh>
    <rPh sb="26" eb="28">
      <t>ハアク</t>
    </rPh>
    <rPh sb="33" eb="35">
      <t>バアイ</t>
    </rPh>
    <rPh sb="35" eb="38">
      <t>ケイサンチ</t>
    </rPh>
    <rPh sb="40" eb="41">
      <t>カ</t>
    </rPh>
    <phoneticPr fontId="11"/>
  </si>
  <si>
    <t>※1　新規導入する設備により使用量に変化のある既存設備を入力する</t>
    <rPh sb="3" eb="7">
      <t>シンキドウニュウ</t>
    </rPh>
    <rPh sb="9" eb="11">
      <t>セツビ</t>
    </rPh>
    <rPh sb="14" eb="17">
      <t>シヨウリョウ</t>
    </rPh>
    <rPh sb="18" eb="20">
      <t>ヘンカ</t>
    </rPh>
    <rPh sb="23" eb="27">
      <t>キゾンセツビ</t>
    </rPh>
    <rPh sb="28" eb="30">
      <t>ニュウリョク</t>
    </rPh>
    <phoneticPr fontId="11"/>
  </si>
  <si>
    <t>導入後発熱量MJ</t>
    <rPh sb="0" eb="6">
      <t>ドウニュウゴハツネツリョウ</t>
    </rPh>
    <phoneticPr fontId="11"/>
  </si>
  <si>
    <t>導入前発熱量MJ</t>
    <rPh sb="0" eb="3">
      <t>ドウニュウマエ</t>
    </rPh>
    <rPh sb="3" eb="6">
      <t>ハツネツリョウ</t>
    </rPh>
    <phoneticPr fontId="11"/>
  </si>
  <si>
    <t>廃熱回収</t>
    <rPh sb="0" eb="4">
      <t>ハイネツカイシュウ</t>
    </rPh>
    <phoneticPr fontId="11"/>
  </si>
  <si>
    <t>ヒートポンプ</t>
    <phoneticPr fontId="11"/>
  </si>
  <si>
    <t>蒸気</t>
    <rPh sb="0" eb="2">
      <t>ジョウキ</t>
    </rPh>
    <phoneticPr fontId="11"/>
  </si>
  <si>
    <t>ボイラー</t>
    <phoneticPr fontId="11"/>
  </si>
  <si>
    <t>＜間接排出（電気及び熱）＞</t>
    <phoneticPr fontId="6"/>
  </si>
  <si>
    <t>温室効果ガス排出量＝燃料等使用量×排出係数</t>
    <phoneticPr fontId="6"/>
  </si>
  <si>
    <t>特定温室効果ガス排出量</t>
    <phoneticPr fontId="6"/>
  </si>
  <si>
    <t>原油換算エネルギー使用量</t>
    <phoneticPr fontId="6"/>
  </si>
  <si>
    <t>原油換算エネルギー使用量＝燃料等使用量×単位発熱量×原油換算係数</t>
    <phoneticPr fontId="6"/>
  </si>
  <si>
    <t>排出係数</t>
    <rPh sb="0" eb="4">
      <t>ハイシュツケイスウ</t>
    </rPh>
    <phoneticPr fontId="6"/>
  </si>
  <si>
    <t>原油換算</t>
    <rPh sb="0" eb="4">
      <t>ゲンユカンサン</t>
    </rPh>
    <phoneticPr fontId="6"/>
  </si>
  <si>
    <t>原油換算合計</t>
    <rPh sb="0" eb="4">
      <t>ゲンユカンサン</t>
    </rPh>
    <rPh sb="4" eb="6">
      <t>ゴウケイ</t>
    </rPh>
    <phoneticPr fontId="6"/>
  </si>
  <si>
    <t>サーバーの設置を確認</t>
  </si>
  <si>
    <t>発熱量とCO2排出量・削減量算出表</t>
    <rPh sb="0" eb="3">
      <t>ハツネツリョウ</t>
    </rPh>
    <rPh sb="7" eb="9">
      <t>ハイシュツ</t>
    </rPh>
    <rPh sb="9" eb="10">
      <t>リョウ</t>
    </rPh>
    <rPh sb="11" eb="13">
      <t>サクゲン</t>
    </rPh>
    <rPh sb="13" eb="14">
      <t>リョウ</t>
    </rPh>
    <rPh sb="14" eb="17">
      <t>サンシュツヒョウ</t>
    </rPh>
    <phoneticPr fontId="11"/>
  </si>
  <si>
    <t>電気</t>
    <rPh sb="0" eb="2">
      <t>デンキ</t>
    </rPh>
    <phoneticPr fontId="6"/>
  </si>
  <si>
    <t>都市ガス</t>
    <rPh sb="0" eb="2">
      <t>トシ</t>
    </rPh>
    <phoneticPr fontId="6"/>
  </si>
  <si>
    <t>A重油</t>
    <rPh sb="1" eb="3">
      <t>ジュウユ</t>
    </rPh>
    <phoneticPr fontId="6"/>
  </si>
  <si>
    <t>1次エネルギー換算係数</t>
    <rPh sb="1" eb="2">
      <t>ジ</t>
    </rPh>
    <rPh sb="7" eb="9">
      <t>カンサン</t>
    </rPh>
    <rPh sb="9" eb="11">
      <t>ケイスウ</t>
    </rPh>
    <phoneticPr fontId="1"/>
  </si>
  <si>
    <t>GJ/千kWh</t>
    <rPh sb="3" eb="4">
      <t>セン</t>
    </rPh>
    <phoneticPr fontId="1"/>
  </si>
  <si>
    <t>単位発熱量</t>
    <rPh sb="0" eb="2">
      <t>タンイ</t>
    </rPh>
    <rPh sb="2" eb="4">
      <t>ハツネツ</t>
    </rPh>
    <rPh sb="4" eb="5">
      <t>リョウ</t>
    </rPh>
    <phoneticPr fontId="1"/>
  </si>
  <si>
    <t>GJ/ｔ</t>
  </si>
  <si>
    <t>都市ガス［m3⇒Nm3］換算</t>
    <rPh sb="0" eb="2">
      <t>トシ</t>
    </rPh>
    <phoneticPr fontId="1"/>
  </si>
  <si>
    <t>&lt;間接排出（電気及び熱）&gt;［t-CO2］：</t>
    <phoneticPr fontId="15"/>
  </si>
  <si>
    <t>温水・冷水［MJ］</t>
    <rPh sb="0" eb="2">
      <t>オンスイ</t>
    </rPh>
    <rPh sb="3" eb="5">
      <t>レイスイ</t>
    </rPh>
    <phoneticPr fontId="1"/>
  </si>
  <si>
    <t>産業用蒸気［MJ］</t>
    <rPh sb="0" eb="3">
      <t>サンギョウヨウ</t>
    </rPh>
    <rPh sb="3" eb="5">
      <t>ジョウキ</t>
    </rPh>
    <phoneticPr fontId="1"/>
  </si>
  <si>
    <t>産業用以外の蒸気［MJ］</t>
    <rPh sb="0" eb="3">
      <t>サンギョウヨウ</t>
    </rPh>
    <rPh sb="3" eb="5">
      <t>イガイ</t>
    </rPh>
    <rPh sb="6" eb="8">
      <t>ジョウキ</t>
    </rPh>
    <phoneticPr fontId="1"/>
  </si>
  <si>
    <t>電気</t>
    <rPh sb="0" eb="2">
      <t>デンキ</t>
    </rPh>
    <phoneticPr fontId="1"/>
  </si>
  <si>
    <t>石油系炭化水素ガス</t>
    <phoneticPr fontId="6"/>
  </si>
  <si>
    <t>その他天然ガス</t>
    <rPh sb="2" eb="3">
      <t>タ</t>
    </rPh>
    <rPh sb="3" eb="5">
      <t>テンネン</t>
    </rPh>
    <phoneticPr fontId="1"/>
  </si>
  <si>
    <t>原油</t>
    <rPh sb="0" eb="2">
      <t>ゲンユ</t>
    </rPh>
    <phoneticPr fontId="1"/>
  </si>
  <si>
    <t>灯油</t>
    <rPh sb="0" eb="2">
      <t>トウユ</t>
    </rPh>
    <phoneticPr fontId="1"/>
  </si>
  <si>
    <t>軽油</t>
    <rPh sb="0" eb="2">
      <t>ケイユ</t>
    </rPh>
    <phoneticPr fontId="1"/>
  </si>
  <si>
    <t>A重油</t>
    <rPh sb="1" eb="2">
      <t>シゲル</t>
    </rPh>
    <phoneticPr fontId="1"/>
  </si>
  <si>
    <t>B・Ｃ重油</t>
    <rPh sb="3" eb="5">
      <t>ジュウユ</t>
    </rPh>
    <phoneticPr fontId="1"/>
  </si>
  <si>
    <t>GJ/千Nm3</t>
    <phoneticPr fontId="6"/>
  </si>
  <si>
    <t>都市ガス</t>
    <rPh sb="0" eb="2">
      <t>トシ</t>
    </rPh>
    <phoneticPr fontId="1"/>
  </si>
  <si>
    <t>ＬＰＧ</t>
    <phoneticPr fontId="6"/>
  </si>
  <si>
    <t>ＬＮＧ</t>
    <phoneticPr fontId="6"/>
  </si>
  <si>
    <t>A重油</t>
    <rPh sb="1" eb="3">
      <t>ジュウユ</t>
    </rPh>
    <phoneticPr fontId="1"/>
  </si>
  <si>
    <t>分子換算量</t>
    <rPh sb="0" eb="4">
      <t>ブンシカンサン</t>
    </rPh>
    <rPh sb="4" eb="5">
      <t>リョウ</t>
    </rPh>
    <phoneticPr fontId="6"/>
  </si>
  <si>
    <t>CO2排出係数　</t>
    <phoneticPr fontId="6"/>
  </si>
  <si>
    <t>都市ガス</t>
    <phoneticPr fontId="6"/>
  </si>
  <si>
    <t>t-C/GJ</t>
    <phoneticPr fontId="6"/>
  </si>
  <si>
    <t>単位</t>
    <rPh sb="0" eb="2">
      <t>タンイ</t>
    </rPh>
    <phoneticPr fontId="6"/>
  </si>
  <si>
    <t>概要</t>
    <rPh sb="0" eb="2">
      <t>ガイヨウ</t>
    </rPh>
    <phoneticPr fontId="6"/>
  </si>
  <si>
    <t>種類</t>
    <rPh sb="0" eb="2">
      <t>シュルイ</t>
    </rPh>
    <phoneticPr fontId="6"/>
  </si>
  <si>
    <t>数値</t>
    <rPh sb="0" eb="2">
      <t>スウチ</t>
    </rPh>
    <phoneticPr fontId="6"/>
  </si>
  <si>
    <t>発熱量換算係数</t>
    <phoneticPr fontId="6"/>
  </si>
  <si>
    <t>分子換算量</t>
    <phoneticPr fontId="6"/>
  </si>
  <si>
    <t>計 (A)</t>
    <rPh sb="0" eb="1">
      <t>ケイ</t>
    </rPh>
    <phoneticPr fontId="11"/>
  </si>
  <si>
    <t>計（B）</t>
    <rPh sb="0" eb="1">
      <t>ケイ</t>
    </rPh>
    <phoneticPr fontId="11"/>
  </si>
  <si>
    <t>検討結果</t>
    <rPh sb="0" eb="4">
      <t>ケントウケッカ</t>
    </rPh>
    <phoneticPr fontId="6"/>
  </si>
  <si>
    <t>※3　年間稼働時間を入力する（稼働率の目安となる）</t>
    <rPh sb="3" eb="9">
      <t>ネンカンカドウジカン</t>
    </rPh>
    <rPh sb="10" eb="12">
      <t>ニュウリョク</t>
    </rPh>
    <rPh sb="15" eb="18">
      <t>カドウリツ</t>
    </rPh>
    <rPh sb="19" eb="21">
      <t>メヤス</t>
    </rPh>
    <phoneticPr fontId="11"/>
  </si>
  <si>
    <t>※4　燃料の発熱量及びCO2排出係数は「総量削減義務と排出量取引制度における
特定温室効果ガス排出量検証ガイドライン　表 ２-１３ 燃料の単位発熱量、排出係数」を参照の上、算出する</t>
    <rPh sb="3" eb="5">
      <t>ネンリョウ</t>
    </rPh>
    <rPh sb="6" eb="7">
      <t>ハツ</t>
    </rPh>
    <rPh sb="7" eb="9">
      <t>ネツリョウ</t>
    </rPh>
    <rPh sb="9" eb="10">
      <t>オヨ</t>
    </rPh>
    <rPh sb="14" eb="18">
      <t>ハイシュツケイスウ</t>
    </rPh>
    <rPh sb="20" eb="22">
      <t>ソウリョウ</t>
    </rPh>
    <rPh sb="22" eb="24">
      <t>サクゲン</t>
    </rPh>
    <rPh sb="24" eb="26">
      <t>ギム</t>
    </rPh>
    <rPh sb="27" eb="29">
      <t>ハイシュツ</t>
    </rPh>
    <rPh sb="29" eb="30">
      <t>リョウ</t>
    </rPh>
    <rPh sb="30" eb="32">
      <t>トリヒキ</t>
    </rPh>
    <rPh sb="32" eb="34">
      <t>セイド</t>
    </rPh>
    <rPh sb="39" eb="41">
      <t>トクテイ</t>
    </rPh>
    <rPh sb="41" eb="43">
      <t>オンシツ</t>
    </rPh>
    <rPh sb="43" eb="45">
      <t>コウカ</t>
    </rPh>
    <rPh sb="47" eb="49">
      <t>ハイシュツ</t>
    </rPh>
    <rPh sb="49" eb="50">
      <t>リョウ</t>
    </rPh>
    <rPh sb="50" eb="52">
      <t>ケンショウ</t>
    </rPh>
    <rPh sb="59" eb="60">
      <t>オモテ</t>
    </rPh>
    <rPh sb="66" eb="68">
      <t>ネンリョウ</t>
    </rPh>
    <rPh sb="69" eb="71">
      <t>タンイ</t>
    </rPh>
    <rPh sb="71" eb="73">
      <t>ハツネツ</t>
    </rPh>
    <rPh sb="73" eb="74">
      <t>リョウ</t>
    </rPh>
    <rPh sb="75" eb="77">
      <t>ハイシュツ</t>
    </rPh>
    <rPh sb="77" eb="79">
      <t>ケイスウ</t>
    </rPh>
    <rPh sb="81" eb="83">
      <t>サンショウ</t>
    </rPh>
    <rPh sb="84" eb="85">
      <t>ウエ</t>
    </rPh>
    <rPh sb="86" eb="88">
      <t>サンシュツ</t>
    </rPh>
    <phoneticPr fontId="11"/>
  </si>
  <si>
    <t>※5　廃熱回収設備の導入により、ボイラー等の燃料削減を行う場合、既存設備の発熱量－回収設備の発熱量によりボイラーの燃料削減分を算出する</t>
    <rPh sb="3" eb="9">
      <t>ハイネツカイシュウセツビ</t>
    </rPh>
    <rPh sb="10" eb="12">
      <t>ドウニュウ</t>
    </rPh>
    <rPh sb="20" eb="21">
      <t>トウ</t>
    </rPh>
    <rPh sb="22" eb="26">
      <t>ネンリョウサクゲン</t>
    </rPh>
    <rPh sb="27" eb="28">
      <t>オコナ</t>
    </rPh>
    <rPh sb="29" eb="31">
      <t>バアイ</t>
    </rPh>
    <rPh sb="32" eb="34">
      <t>キソン</t>
    </rPh>
    <rPh sb="34" eb="36">
      <t>セツビ</t>
    </rPh>
    <rPh sb="37" eb="40">
      <t>ハツネツリョウ</t>
    </rPh>
    <rPh sb="41" eb="45">
      <t>カイシュウセツビ</t>
    </rPh>
    <rPh sb="46" eb="49">
      <t>ハツネツリョウ</t>
    </rPh>
    <rPh sb="57" eb="62">
      <t>ネンリョウサクゲンブン</t>
    </rPh>
    <rPh sb="63" eb="65">
      <t>サンシュツ</t>
    </rPh>
    <phoneticPr fontId="11"/>
  </si>
  <si>
    <t>【参考】</t>
    <rPh sb="1" eb="3">
      <t>サンコウ</t>
    </rPh>
    <phoneticPr fontId="6"/>
  </si>
  <si>
    <t>その他</t>
    <rPh sb="2" eb="3">
      <t>ホカ</t>
    </rPh>
    <phoneticPr fontId="6"/>
  </si>
  <si>
    <t>【参考】総量削減義務と排出量取引制度における特定温室効果ガス排出量検証ガイドライン
表 ２-１３ 燃料の単位発熱量、排出係数　より抜粋</t>
    <rPh sb="1" eb="3">
      <t>サンコウ</t>
    </rPh>
    <rPh sb="65" eb="67">
      <t>バッスイ</t>
    </rPh>
    <phoneticPr fontId="6"/>
  </si>
  <si>
    <t>算出に使用している係数を記載してください</t>
  </si>
  <si>
    <t>単位/年</t>
    <rPh sb="0" eb="2">
      <t>タンイ</t>
    </rPh>
    <rPh sb="2" eb="4">
      <t>･ネン</t>
    </rPh>
    <phoneticPr fontId="11"/>
  </si>
  <si>
    <t>※発熱量、燃料使用量についてはその根拠資料を添付のこと。</t>
    <rPh sb="1" eb="3">
      <t>ハツネツ</t>
    </rPh>
    <rPh sb="3" eb="4">
      <t>リョウ</t>
    </rPh>
    <rPh sb="5" eb="10">
      <t>ネンリョウシヨウリョウ</t>
    </rPh>
    <rPh sb="17" eb="21">
      <t>コンキョシリョウ</t>
    </rPh>
    <rPh sb="22" eb="24">
      <t>テンプ</t>
    </rPh>
    <phoneticPr fontId="11"/>
  </si>
  <si>
    <t>※記入方法については、記入例を参照のこと。</t>
    <rPh sb="1" eb="3">
      <t>キニュウ</t>
    </rPh>
    <rPh sb="3" eb="5">
      <t>ホウホウ</t>
    </rPh>
    <rPh sb="11" eb="14">
      <t>キニュウレイ</t>
    </rPh>
    <rPh sb="15" eb="17">
      <t>サンショウ</t>
    </rPh>
    <phoneticPr fontId="11"/>
  </si>
  <si>
    <t>燃料等使用量×排出係数</t>
    <rPh sb="0" eb="2">
      <t>ネンリョウ</t>
    </rPh>
    <rPh sb="2" eb="3">
      <t>トウ</t>
    </rPh>
    <rPh sb="3" eb="6">
      <t>シヨウリョウ</t>
    </rPh>
    <rPh sb="7" eb="9">
      <t>ハイシュツ</t>
    </rPh>
    <rPh sb="9" eb="11">
      <t>ケイスウ</t>
    </rPh>
    <phoneticPr fontId="15"/>
  </si>
  <si>
    <t>Nm3</t>
  </si>
  <si>
    <t>Nm3</t>
    <phoneticPr fontId="11"/>
  </si>
  <si>
    <t>１．前年度の電気、ガス及びその他のエネルギー使用量を下記表に入力してください。</t>
    <rPh sb="2" eb="5">
      <t>ゼンネンド</t>
    </rPh>
    <rPh sb="11" eb="12">
      <t>オヨ</t>
    </rPh>
    <rPh sb="15" eb="16">
      <t>タ</t>
    </rPh>
    <rPh sb="22" eb="24">
      <t>シヨウ</t>
    </rPh>
    <rPh sb="24" eb="25">
      <t>リョウ</t>
    </rPh>
    <rPh sb="26" eb="28">
      <t>カキ</t>
    </rPh>
    <rPh sb="28" eb="29">
      <t>ヒョウ</t>
    </rPh>
    <rPh sb="30" eb="32">
      <t>ニュウリョク</t>
    </rPh>
    <phoneticPr fontId="15"/>
  </si>
  <si>
    <r>
      <t>２．</t>
    </r>
    <r>
      <rPr>
        <sz val="14"/>
        <color rgb="FFFF0000"/>
        <rFont val="メイリオ"/>
        <family val="3"/>
        <charset val="128"/>
      </rPr>
      <t>年度途中から営業開始等の場合</t>
    </r>
    <r>
      <rPr>
        <sz val="14"/>
        <rFont val="メイリオ"/>
        <family val="3"/>
        <charset val="128"/>
      </rPr>
      <t>は使用年度を選択の上、直近までの実績値を入力してください。</t>
    </r>
    <rPh sb="2" eb="4">
      <t>ネンド</t>
    </rPh>
    <rPh sb="4" eb="6">
      <t>トチュウ</t>
    </rPh>
    <rPh sb="8" eb="10">
      <t>エイギョウ</t>
    </rPh>
    <rPh sb="10" eb="12">
      <t>カイシ</t>
    </rPh>
    <rPh sb="12" eb="13">
      <t>トウ</t>
    </rPh>
    <rPh sb="14" eb="16">
      <t>バアイ</t>
    </rPh>
    <rPh sb="17" eb="19">
      <t>シヨウ</t>
    </rPh>
    <rPh sb="19" eb="21">
      <t>ネンド</t>
    </rPh>
    <rPh sb="22" eb="24">
      <t>センタク</t>
    </rPh>
    <rPh sb="25" eb="26">
      <t>ウエ</t>
    </rPh>
    <rPh sb="27" eb="29">
      <t>チョッキン</t>
    </rPh>
    <rPh sb="32" eb="34">
      <t>ジッセキ</t>
    </rPh>
    <rPh sb="34" eb="35">
      <t>チ</t>
    </rPh>
    <rPh sb="36" eb="38">
      <t xml:space="preserve">ニュウリョクシテクダサイ </t>
    </rPh>
    <phoneticPr fontId="15"/>
  </si>
  <si>
    <r>
      <t>　・入力する値は、提出するエネルギー使用量の</t>
    </r>
    <r>
      <rPr>
        <sz val="14"/>
        <color rgb="FFFF0000"/>
        <rFont val="メイリオ"/>
        <family val="3"/>
        <charset val="128"/>
      </rPr>
      <t>証憑等</t>
    </r>
    <r>
      <rPr>
        <sz val="14"/>
        <rFont val="メイリオ"/>
        <family val="3"/>
        <charset val="128"/>
      </rPr>
      <t>と一致すること。</t>
    </r>
    <rPh sb="2" eb="4">
      <t>ニュウリョク</t>
    </rPh>
    <rPh sb="6" eb="7">
      <t>アタイ</t>
    </rPh>
    <rPh sb="9" eb="11">
      <t>テイシュツ</t>
    </rPh>
    <rPh sb="18" eb="21">
      <t>シヨウリョウ</t>
    </rPh>
    <rPh sb="22" eb="24">
      <t>ショウヒョウ</t>
    </rPh>
    <rPh sb="24" eb="25">
      <t>トウ</t>
    </rPh>
    <rPh sb="26" eb="28">
      <t>イッチ</t>
    </rPh>
    <phoneticPr fontId="15"/>
  </si>
  <si>
    <r>
      <t>　・料金は、</t>
    </r>
    <r>
      <rPr>
        <sz val="14"/>
        <color rgb="FFFF0000"/>
        <rFont val="メイリオ"/>
        <family val="3"/>
        <charset val="128"/>
      </rPr>
      <t>税込み金額</t>
    </r>
    <r>
      <rPr>
        <sz val="14"/>
        <rFont val="メイリオ"/>
        <family val="3"/>
        <charset val="128"/>
      </rPr>
      <t>を入力すること。</t>
    </r>
    <rPh sb="2" eb="4">
      <t>リョウキン</t>
    </rPh>
    <rPh sb="6" eb="8">
      <t>ゼイコ</t>
    </rPh>
    <rPh sb="9" eb="11">
      <t>キンガク</t>
    </rPh>
    <rPh sb="12" eb="14">
      <t>ニュウリョク</t>
    </rPh>
    <phoneticPr fontId="15"/>
  </si>
  <si>
    <r>
      <t>３．</t>
    </r>
    <r>
      <rPr>
        <sz val="14"/>
        <color rgb="FFFF0000"/>
        <rFont val="メイリオ"/>
        <family val="3"/>
        <charset val="128"/>
      </rPr>
      <t>新規開業等</t>
    </r>
    <r>
      <rPr>
        <sz val="14"/>
        <rFont val="メイリオ"/>
        <family val="3"/>
        <charset val="128"/>
      </rPr>
      <t>によりエネルギー使用量が全く無い場合は、「</t>
    </r>
    <r>
      <rPr>
        <sz val="14"/>
        <color rgb="FFFF0000"/>
        <rFont val="メイリオ"/>
        <family val="3"/>
        <charset val="128"/>
      </rPr>
      <t>年間エネルギー使用量（概算）</t>
    </r>
    <r>
      <rPr>
        <sz val="14"/>
        <rFont val="メイリオ"/>
        <family val="3"/>
        <charset val="128"/>
      </rPr>
      <t>」シートに記入してください。</t>
    </r>
    <rPh sb="2" eb="4">
      <t>シンキ</t>
    </rPh>
    <rPh sb="4" eb="6">
      <t>カイギョウ</t>
    </rPh>
    <rPh sb="6" eb="7">
      <t>トウ</t>
    </rPh>
    <rPh sb="15" eb="17">
      <t>シヨウ</t>
    </rPh>
    <rPh sb="17" eb="18">
      <t>リョウ</t>
    </rPh>
    <rPh sb="19" eb="20">
      <t>マッタ</t>
    </rPh>
    <rPh sb="21" eb="22">
      <t>ナ</t>
    </rPh>
    <rPh sb="23" eb="25">
      <t>バアイ</t>
    </rPh>
    <rPh sb="39" eb="41">
      <t>ガイサン</t>
    </rPh>
    <rPh sb="47" eb="49">
      <t>キニュウ</t>
    </rPh>
    <phoneticPr fontId="15"/>
  </si>
  <si>
    <r>
      <t>　・契約内容欄には、</t>
    </r>
    <r>
      <rPr>
        <sz val="14"/>
        <color rgb="FFFF0000"/>
        <rFont val="メイリオ"/>
        <family val="3"/>
        <charset val="128"/>
      </rPr>
      <t>契約のプラン名や種別</t>
    </r>
    <r>
      <rPr>
        <sz val="14"/>
        <rFont val="メイリオ"/>
        <family val="3"/>
        <charset val="128"/>
      </rPr>
      <t>（従量電灯、低圧電力、動力など）を記載すること。</t>
    </r>
    <rPh sb="2" eb="4">
      <t>ケイヤク</t>
    </rPh>
    <rPh sb="4" eb="6">
      <t>ナイヨウ</t>
    </rPh>
    <rPh sb="6" eb="7">
      <t>ラン</t>
    </rPh>
    <rPh sb="10" eb="12">
      <t>ケイヤク</t>
    </rPh>
    <rPh sb="16" eb="17">
      <t>ナ</t>
    </rPh>
    <rPh sb="18" eb="20">
      <t>シュベツ</t>
    </rPh>
    <rPh sb="21" eb="23">
      <t>ジュウリョウ</t>
    </rPh>
    <rPh sb="23" eb="25">
      <t>デントウ</t>
    </rPh>
    <rPh sb="26" eb="28">
      <t>テイアツ</t>
    </rPh>
    <rPh sb="28" eb="30">
      <t>デンリョク</t>
    </rPh>
    <rPh sb="31" eb="33">
      <t>ドウリョク</t>
    </rPh>
    <rPh sb="37" eb="39">
      <t>キサイ</t>
    </rPh>
    <phoneticPr fontId="15"/>
  </si>
  <si>
    <r>
      <t>セルに適切な＜</t>
    </r>
    <r>
      <rPr>
        <sz val="14"/>
        <color rgb="FFFF0000"/>
        <rFont val="メイリオ"/>
        <family val="3"/>
        <charset val="128"/>
      </rPr>
      <t>数値</t>
    </r>
    <r>
      <rPr>
        <sz val="14"/>
        <color theme="1"/>
        <rFont val="メイリオ"/>
        <family val="3"/>
        <charset val="128"/>
      </rPr>
      <t>＞を入力してください。</t>
    </r>
    <rPh sb="3" eb="5">
      <t>テキセツ</t>
    </rPh>
    <rPh sb="7" eb="9">
      <t>スウチ</t>
    </rPh>
    <rPh sb="11" eb="13">
      <t>ニュウリョク</t>
    </rPh>
    <phoneticPr fontId="15"/>
  </si>
  <si>
    <r>
      <rPr>
        <sz val="14"/>
        <color rgb="FFFF0000"/>
        <rFont val="メイリオ"/>
        <family val="3"/>
        <charset val="128"/>
      </rPr>
      <t>中小規模事業所</t>
    </r>
    <r>
      <rPr>
        <sz val="14"/>
        <color theme="1"/>
        <rFont val="メイリオ"/>
        <family val="3"/>
        <charset val="128"/>
      </rPr>
      <t xml:space="preserve">
の規模判定</t>
    </r>
    <rPh sb="0" eb="7">
      <t>チュウショウキボジギョウショ</t>
    </rPh>
    <rPh sb="9" eb="11">
      <t>キボ</t>
    </rPh>
    <rPh sb="11" eb="13">
      <t>ハンテイ</t>
    </rPh>
    <phoneticPr fontId="11"/>
  </si>
  <si>
    <t>　　入力すること。</t>
    <phoneticPr fontId="6"/>
  </si>
  <si>
    <t>　・電気、ガス以外や同一種類のエネルギー使用がある場合は、「その他のエネルギー」欄に種別等を選択の上、</t>
    <rPh sb="2" eb="4">
      <t>デンキ</t>
    </rPh>
    <rPh sb="7" eb="9">
      <t>イガイ</t>
    </rPh>
    <rPh sb="10" eb="12">
      <t>ドウイツ</t>
    </rPh>
    <rPh sb="12" eb="14">
      <t>シュルイ</t>
    </rPh>
    <rPh sb="20" eb="22">
      <t>シヨウ</t>
    </rPh>
    <rPh sb="25" eb="27">
      <t>バアイ</t>
    </rPh>
    <rPh sb="32" eb="33">
      <t>タ</t>
    </rPh>
    <rPh sb="40" eb="41">
      <t>ラン</t>
    </rPh>
    <rPh sb="42" eb="44">
      <t>シュベツ</t>
    </rPh>
    <rPh sb="44" eb="45">
      <t>トウ</t>
    </rPh>
    <rPh sb="46" eb="48">
      <t>センタク</t>
    </rPh>
    <rPh sb="49" eb="50">
      <t>ウエ</t>
    </rPh>
    <phoneticPr fontId="15"/>
  </si>
  <si>
    <t>令和5年度</t>
  </si>
  <si>
    <r>
      <t>　　【例】電気［t-CO</t>
    </r>
    <r>
      <rPr>
        <vertAlign val="subscript"/>
        <sz val="14"/>
        <color theme="1"/>
        <rFont val="游ゴシック"/>
        <family val="3"/>
        <charset val="128"/>
      </rPr>
      <t>2</t>
    </r>
    <r>
      <rPr>
        <sz val="14"/>
        <color theme="1"/>
        <rFont val="游ゴシック"/>
        <family val="3"/>
        <charset val="128"/>
        <scheme val="minor"/>
      </rPr>
      <t>］：</t>
    </r>
    <rPh sb="3" eb="4">
      <t>レイ</t>
    </rPh>
    <rPh sb="5" eb="7">
      <t>デンキ</t>
    </rPh>
    <phoneticPr fontId="15"/>
  </si>
  <si>
    <r>
      <t xml:space="preserve">電気使用量［kWh］/ 1000 </t>
    </r>
    <r>
      <rPr>
        <sz val="14"/>
        <color theme="1"/>
        <rFont val="Segoe UI Symbol"/>
        <family val="1"/>
      </rPr>
      <t>✕</t>
    </r>
    <r>
      <rPr>
        <sz val="14"/>
        <color theme="1"/>
        <rFont val="游ゴシック"/>
        <family val="1"/>
        <charset val="128"/>
        <scheme val="minor"/>
      </rPr>
      <t>電力排出係数</t>
    </r>
    <r>
      <rPr>
        <sz val="14"/>
        <color theme="1"/>
        <rFont val="游ゴシック"/>
        <family val="3"/>
        <charset val="128"/>
        <scheme val="minor"/>
      </rPr>
      <t>［t-CO</t>
    </r>
    <r>
      <rPr>
        <vertAlign val="subscript"/>
        <sz val="14"/>
        <color theme="1"/>
        <rFont val="メイリオ"/>
        <family val="3"/>
        <charset val="128"/>
      </rPr>
      <t>2</t>
    </r>
    <r>
      <rPr>
        <sz val="14"/>
        <color theme="1"/>
        <rFont val="メイリオ"/>
        <family val="3"/>
        <charset val="128"/>
      </rPr>
      <t>/</t>
    </r>
    <r>
      <rPr>
        <sz val="14"/>
        <color theme="1"/>
        <rFont val="游ゴシック"/>
        <family val="3"/>
        <charset val="128"/>
        <scheme val="minor"/>
      </rPr>
      <t>千</t>
    </r>
    <r>
      <rPr>
        <sz val="14"/>
        <color theme="1"/>
        <rFont val="メイリオ"/>
        <family val="3"/>
        <charset val="128"/>
      </rPr>
      <t>kWh</t>
    </r>
    <r>
      <rPr>
        <sz val="14"/>
        <color theme="1"/>
        <rFont val="游ゴシック"/>
        <family val="3"/>
        <charset val="128"/>
        <scheme val="minor"/>
      </rPr>
      <t>］</t>
    </r>
    <rPh sb="0" eb="2">
      <t>デンキ</t>
    </rPh>
    <rPh sb="2" eb="5">
      <t>シヨウリョウ</t>
    </rPh>
    <rPh sb="18" eb="24">
      <t>デンリョクハイシュツケイスウ</t>
    </rPh>
    <phoneticPr fontId="15"/>
  </si>
  <si>
    <r>
      <t>＜直接排出（燃料の燃焼）＞［t-CO</t>
    </r>
    <r>
      <rPr>
        <b/>
        <vertAlign val="subscript"/>
        <sz val="14"/>
        <color theme="1"/>
        <rFont val="メイリオ"/>
        <family val="3"/>
        <charset val="128"/>
      </rPr>
      <t>2</t>
    </r>
    <r>
      <rPr>
        <b/>
        <sz val="14"/>
        <color theme="1"/>
        <rFont val="游ゴシック"/>
        <family val="3"/>
        <charset val="128"/>
        <scheme val="minor"/>
      </rPr>
      <t>］：</t>
    </r>
    <phoneticPr fontId="15"/>
  </si>
  <si>
    <r>
      <t xml:space="preserve">燃料等使用量 </t>
    </r>
    <r>
      <rPr>
        <b/>
        <sz val="14"/>
        <color theme="1"/>
        <rFont val="游ゴシック"/>
        <family val="3"/>
        <charset val="128"/>
      </rPr>
      <t>×</t>
    </r>
    <r>
      <rPr>
        <b/>
        <sz val="14"/>
        <color theme="1"/>
        <rFont val="游ゴシック"/>
        <family val="3"/>
        <charset val="128"/>
        <scheme val="minor"/>
      </rPr>
      <t>単位発熱量×排出係数</t>
    </r>
    <r>
      <rPr>
        <b/>
        <sz val="14"/>
        <color theme="1"/>
        <rFont val="游ゴシック"/>
        <family val="3"/>
        <charset val="128"/>
      </rPr>
      <t>×</t>
    </r>
    <r>
      <rPr>
        <b/>
        <sz val="14"/>
        <color theme="1"/>
        <rFont val="游ゴシック"/>
        <family val="3"/>
        <charset val="128"/>
        <scheme val="minor"/>
      </rPr>
      <t>CO2分子量換算</t>
    </r>
    <rPh sb="0" eb="2">
      <t>ネンリョウ</t>
    </rPh>
    <rPh sb="2" eb="3">
      <t>トウ</t>
    </rPh>
    <rPh sb="3" eb="6">
      <t>シヨウリョウ</t>
    </rPh>
    <phoneticPr fontId="15"/>
  </si>
  <si>
    <r>
      <t>　　【例】都市ガス［t-CO</t>
    </r>
    <r>
      <rPr>
        <vertAlign val="subscript"/>
        <sz val="14"/>
        <color theme="1"/>
        <rFont val="メイリオ"/>
        <family val="3"/>
        <charset val="128"/>
      </rPr>
      <t>2</t>
    </r>
    <r>
      <rPr>
        <sz val="14"/>
        <color theme="1"/>
        <rFont val="游ゴシック"/>
        <family val="3"/>
        <charset val="128"/>
        <scheme val="minor"/>
      </rPr>
      <t>］：</t>
    </r>
    <rPh sb="3" eb="4">
      <t>レイ</t>
    </rPh>
    <rPh sb="5" eb="7">
      <t>トシ</t>
    </rPh>
    <phoneticPr fontId="15"/>
  </si>
  <si>
    <r>
      <t>都市ガス使用量［ｍ</t>
    </r>
    <r>
      <rPr>
        <vertAlign val="superscript"/>
        <sz val="14"/>
        <color theme="1"/>
        <rFont val="メイリオ"/>
        <family val="3"/>
        <charset val="128"/>
      </rPr>
      <t>3</t>
    </r>
    <r>
      <rPr>
        <sz val="14"/>
        <color theme="1"/>
        <rFont val="游ゴシック"/>
        <family val="3"/>
        <charset val="128"/>
        <scheme val="minor"/>
      </rPr>
      <t xml:space="preserve">］/ 1000 </t>
    </r>
    <r>
      <rPr>
        <sz val="14"/>
        <color theme="1"/>
        <rFont val="Segoe UI Symbol"/>
        <family val="1"/>
      </rPr>
      <t>✕</t>
    </r>
    <r>
      <rPr>
        <sz val="14"/>
        <color theme="1"/>
        <rFont val="游ゴシック"/>
        <family val="3"/>
        <charset val="128"/>
        <scheme val="minor"/>
      </rPr>
      <t>都市ガス単位換算［</t>
    </r>
    <r>
      <rPr>
        <sz val="14"/>
        <color theme="1"/>
        <rFont val="メイリオ"/>
        <family val="3"/>
        <charset val="128"/>
      </rPr>
      <t>m</t>
    </r>
    <r>
      <rPr>
        <vertAlign val="superscript"/>
        <sz val="14"/>
        <color theme="1"/>
        <rFont val="メイリオ"/>
        <family val="3"/>
        <charset val="128"/>
      </rPr>
      <t>3</t>
    </r>
    <r>
      <rPr>
        <sz val="14"/>
        <color theme="1"/>
        <rFont val="メイリオ"/>
        <family val="3"/>
        <charset val="128"/>
      </rPr>
      <t>/Nm</t>
    </r>
    <r>
      <rPr>
        <vertAlign val="superscript"/>
        <sz val="14"/>
        <color theme="1"/>
        <rFont val="メイリオ"/>
        <family val="3"/>
        <charset val="128"/>
      </rPr>
      <t>3</t>
    </r>
    <r>
      <rPr>
        <sz val="14"/>
        <color theme="1"/>
        <rFont val="游ゴシック"/>
        <family val="3"/>
        <charset val="128"/>
        <scheme val="minor"/>
      </rPr>
      <t>］</t>
    </r>
    <r>
      <rPr>
        <sz val="14"/>
        <color theme="1"/>
        <rFont val="Segoe UI Symbol"/>
        <family val="3"/>
      </rPr>
      <t>✕</t>
    </r>
    <r>
      <rPr>
        <sz val="14"/>
        <color theme="1"/>
        <rFont val="游ゴシック"/>
        <family val="3"/>
        <charset val="128"/>
        <scheme val="minor"/>
      </rPr>
      <t>都市ガス単位発熱量［GJ/千Nm3］</t>
    </r>
    <r>
      <rPr>
        <sz val="14"/>
        <color theme="1"/>
        <rFont val="Segoe UI Symbol"/>
        <family val="1"/>
      </rPr>
      <t>✕</t>
    </r>
    <r>
      <rPr>
        <sz val="14"/>
        <color theme="1"/>
        <rFont val="游ゴシック"/>
        <family val="3"/>
        <charset val="128"/>
        <scheme val="minor"/>
      </rPr>
      <t>都市ガス排出係数［t-C/GJ］</t>
    </r>
    <r>
      <rPr>
        <sz val="14"/>
        <color theme="1"/>
        <rFont val="Segoe UI Symbol"/>
        <family val="1"/>
      </rPr>
      <t>✕</t>
    </r>
    <r>
      <rPr>
        <sz val="14"/>
        <color theme="1"/>
        <rFont val="游ゴシック"/>
        <family val="3"/>
        <charset val="128"/>
        <scheme val="minor"/>
      </rPr>
      <t>CO2分子換算量</t>
    </r>
    <rPh sb="0" eb="2">
      <t>トシ</t>
    </rPh>
    <rPh sb="4" eb="7">
      <t>シヨウリョウ</t>
    </rPh>
    <rPh sb="19" eb="21">
      <t>トシ</t>
    </rPh>
    <rPh sb="23" eb="27">
      <t>タンイカンサン</t>
    </rPh>
    <rPh sb="55" eb="57">
      <t>トシ</t>
    </rPh>
    <rPh sb="59" eb="63">
      <t>ハイシュツケイスウ</t>
    </rPh>
    <rPh sb="75" eb="77">
      <t>ブンシ</t>
    </rPh>
    <rPh sb="77" eb="79">
      <t>カンサン</t>
    </rPh>
    <rPh sb="79" eb="80">
      <t>リョウ</t>
    </rPh>
    <phoneticPr fontId="15"/>
  </si>
  <si>
    <t>⑬　事業所の稼働時間等がわかるもの</t>
    <rPh sb="2" eb="5">
      <t>ジギョウショ</t>
    </rPh>
    <rPh sb="6" eb="11">
      <t>カドウジカントウ</t>
    </rPh>
    <phoneticPr fontId="6"/>
  </si>
  <si>
    <t>⑰　既存設備の仕様書又はカタログ等</t>
    <rPh sb="2" eb="10">
      <t>キゾンセツビ</t>
    </rPh>
    <rPh sb="10" eb="11">
      <t>マタ</t>
    </rPh>
    <rPh sb="16" eb="17">
      <t>トウ</t>
    </rPh>
    <phoneticPr fontId="6"/>
  </si>
  <si>
    <t>⑱　導入設備の仕様書又はカタログ等</t>
    <rPh sb="2" eb="6">
      <t>ドウニュウセツビ</t>
    </rPh>
    <rPh sb="7" eb="10">
      <t>シヨウショ</t>
    </rPh>
    <rPh sb="10" eb="11">
      <t>マタ</t>
    </rPh>
    <rPh sb="16" eb="17">
      <t>トウ</t>
    </rPh>
    <phoneticPr fontId="6"/>
  </si>
  <si>
    <t>⑭　エネルギー購買伝票等</t>
    <rPh sb="7" eb="12">
      <t>コウバイデンピョウトウ</t>
    </rPh>
    <phoneticPr fontId="6"/>
  </si>
  <si>
    <t>年間
燃料使用量
電力使用量</t>
    <rPh sb="0" eb="2">
      <t>ネンカン</t>
    </rPh>
    <rPh sb="3" eb="5">
      <t>ネンリョウ</t>
    </rPh>
    <rPh sb="5" eb="8">
      <t>シヨウリョウ</t>
    </rPh>
    <rPh sb="9" eb="11">
      <t>デンリョク</t>
    </rPh>
    <rPh sb="11" eb="14">
      <t>シヨウリョウ</t>
    </rPh>
    <phoneticPr fontId="11"/>
  </si>
  <si>
    <t>燃料・電力
削減量・増加量</t>
    <rPh sb="0" eb="2">
      <t>ネンリョウ</t>
    </rPh>
    <rPh sb="3" eb="5">
      <t>デンリョク</t>
    </rPh>
    <rPh sb="6" eb="9">
      <t>サクゲンリョウ</t>
    </rPh>
    <rPh sb="10" eb="13">
      <t>ゾウカリョウ</t>
    </rPh>
    <phoneticPr fontId="11"/>
  </si>
  <si>
    <t>kWh</t>
    <phoneticPr fontId="6"/>
  </si>
  <si>
    <t>CO2排出係数　</t>
  </si>
  <si>
    <t>ボイラー</t>
  </si>
  <si>
    <t>電気</t>
    <rPh sb="0" eb="2">
      <t>デンキ</t>
    </rPh>
    <phoneticPr fontId="11"/>
  </si>
  <si>
    <t>年間CO2削減量
（ｔ-CO2）</t>
    <rPh sb="0" eb="2">
      <t>ネンカン</t>
    </rPh>
    <rPh sb="5" eb="8">
      <t>サクゲンリョウ</t>
    </rPh>
    <phoneticPr fontId="11"/>
  </si>
  <si>
    <t>導入前</t>
    <rPh sb="0" eb="3">
      <t>ドウニュウマエ</t>
    </rPh>
    <phoneticPr fontId="6"/>
  </si>
  <si>
    <t>導入後</t>
    <rPh sb="0" eb="3">
      <t>ドウニュウゴ</t>
    </rPh>
    <phoneticPr fontId="6"/>
  </si>
  <si>
    <t>年間CO2削減量
（ｔ-CO2）</t>
    <rPh sb="0" eb="2">
      <t>ネンカン</t>
    </rPh>
    <rPh sb="5" eb="7">
      <t>サクゲン</t>
    </rPh>
    <rPh sb="7" eb="8">
      <t>リョウ</t>
    </rPh>
    <phoneticPr fontId="11"/>
  </si>
  <si>
    <t>導入後発熱量</t>
    <rPh sb="0" eb="2">
      <t>ドウニュウ</t>
    </rPh>
    <rPh sb="2" eb="3">
      <t>ゴ</t>
    </rPh>
    <rPh sb="3" eb="6">
      <t>ハツネツリョウ</t>
    </rPh>
    <phoneticPr fontId="11"/>
  </si>
  <si>
    <t>導入前発熱量</t>
    <rPh sb="0" eb="2">
      <t>ドウニュウ</t>
    </rPh>
    <rPh sb="2" eb="3">
      <t>マエ</t>
    </rPh>
    <rPh sb="3" eb="6">
      <t>ハツネツリョウ</t>
    </rPh>
    <phoneticPr fontId="11"/>
  </si>
  <si>
    <t>合計</t>
    <rPh sb="0" eb="2">
      <t>ゴウケイ</t>
    </rPh>
    <phoneticPr fontId="6"/>
  </si>
  <si>
    <t>CO2発生量(ｔ-CO2/年)</t>
    <rPh sb="3" eb="5">
      <t>ハッセイ</t>
    </rPh>
    <rPh sb="5" eb="6">
      <t>リョウ</t>
    </rPh>
    <rPh sb="13" eb="14">
      <t>ネン</t>
    </rPh>
    <phoneticPr fontId="11"/>
  </si>
  <si>
    <t>ver1.2</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</si>
</sst>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00_ "/>
    <numFmt numFmtId="177" formatCode="#,##0_ "/>
    <numFmt numFmtId="178" formatCode="#,##0_);[Red]\(#,##0\)"/>
    <numFmt numFmtId="179" formatCode="0.00_ "/>
    <numFmt numFmtId="180" formatCode="#,##0.0_ "/>
    <numFmt numFmtId="181" formatCode="#,##0.00_);[Red]\(#,##0.00\)"/>
    <numFmt numFmtId="182" formatCode="#,##0.000_);[Red]\(#,##0.000\)"/>
    <numFmt numFmtId="183" formatCode="#,##0.0000_);[Red]\(#,##0.0000\)"/>
    <numFmt numFmtId="184" formatCode="#,##0.0_ ;[Red]\-#,##0.0\ "/>
    <numFmt numFmtId="185" formatCode="#,##0_ ;[Red]\-#,##0\ "/>
    <numFmt numFmtId="186" formatCode="#,##0.00_ ;[Red]\-#,##0.00\ "/>
    <numFmt numFmtId="187" formatCode="0.0##"/>
    <numFmt numFmtId="188" formatCode="#,##0.0_);[Red]\(#,##0.0\)"/>
    <numFmt numFmtId="189" formatCode="#,##0.000000_);[Red]\(#,##0.000000\)"/>
    <numFmt numFmtId="190" formatCode="#,##0.0;[Red]\-#,##0.0"/>
    <numFmt numFmtId="191" formatCode="#,##0.00000000000000_ ;[Red]\-#,##0.00000000000000\ "/>
  </numFmts>
  <fonts count="61"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3"/>
      <charset val="128"/>
      <scheme val="minor"/>
    </font>
    <font>
      <b/>
      <sz val="11"/>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2"/>
      <color theme="1"/>
      <name val="メイリオ"/>
      <family val="3"/>
      <charset val="128"/>
    </font>
    <font>
      <sz val="6"/>
      <name val="游ゴシック"/>
      <family val="2"/>
      <charset val="128"/>
      <scheme val="minor"/>
    </font>
    <font>
      <b/>
      <sz val="16"/>
      <color theme="1"/>
      <name val="游ゴシック"/>
      <family val="3"/>
      <charset val="128"/>
      <scheme val="minor"/>
    </font>
    <font>
      <sz val="12"/>
      <color theme="1"/>
      <name val="メイリオ"/>
      <family val="2"/>
      <charset val="128"/>
    </font>
    <font>
      <sz val="11"/>
      <color theme="1"/>
      <name val="メイリオ"/>
      <family val="2"/>
      <charset val="128"/>
    </font>
    <font>
      <sz val="6"/>
      <name val="メイリオ"/>
      <family val="2"/>
      <charset val="128"/>
    </font>
    <font>
      <sz val="10"/>
      <name val="メイリオ"/>
      <family val="3"/>
      <charset val="128"/>
    </font>
    <font>
      <sz val="10"/>
      <color rgb="FFFF0000"/>
      <name val="メイリオ"/>
      <family val="3"/>
      <charset val="128"/>
    </font>
    <font>
      <sz val="11"/>
      <color theme="1"/>
      <name val="メイリオ"/>
      <family val="3"/>
      <charset val="128"/>
    </font>
    <font>
      <sz val="10"/>
      <color theme="1"/>
      <name val="メイリオ"/>
      <family val="2"/>
      <charset val="128"/>
    </font>
    <font>
      <sz val="12"/>
      <color rgb="FFFF0000"/>
      <name val="メイリオ"/>
      <family val="3"/>
      <charset val="128"/>
    </font>
    <font>
      <sz val="14"/>
      <color theme="1"/>
      <name val="メイリオ"/>
      <family val="3"/>
      <charset val="128"/>
    </font>
    <font>
      <sz val="10"/>
      <color theme="1"/>
      <name val="メイリオ"/>
      <family val="3"/>
      <charset val="128"/>
    </font>
    <font>
      <sz val="11"/>
      <color theme="0"/>
      <name val="メイリオ"/>
      <family val="3"/>
      <charset val="128"/>
    </font>
    <font>
      <sz val="11"/>
      <color rgb="FFFF0000"/>
      <name val="メイリオ"/>
      <family val="3"/>
      <charset val="128"/>
    </font>
    <font>
      <sz val="12"/>
      <color indexed="10"/>
      <name val="メイリオ"/>
      <family val="3"/>
      <charset val="128"/>
    </font>
    <font>
      <sz val="12"/>
      <color indexed="81"/>
      <name val="メイリオ"/>
      <family val="3"/>
      <charset val="128"/>
    </font>
    <font>
      <b/>
      <sz val="10"/>
      <color rgb="FFFF0000"/>
      <name val="メイリオ"/>
      <family val="3"/>
      <charset val="128"/>
    </font>
    <font>
      <sz val="16"/>
      <name val="メイリオ"/>
      <family val="3"/>
      <charset val="128"/>
    </font>
    <font>
      <sz val="12"/>
      <color rgb="FFFF0000"/>
      <name val="メイリオ"/>
      <family val="2"/>
      <charset val="128"/>
    </font>
    <font>
      <sz val="14"/>
      <color theme="1"/>
      <name val="メイリオ"/>
      <family val="2"/>
      <charset val="128"/>
    </font>
    <font>
      <sz val="9"/>
      <name val="メイリオ"/>
      <family val="3"/>
      <charset val="128"/>
    </font>
    <font>
      <b/>
      <sz val="9"/>
      <color rgb="FFFF0000"/>
      <name val="メイリオ"/>
      <family val="3"/>
      <charset val="128"/>
    </font>
    <font>
      <b/>
      <sz val="11"/>
      <color rgb="FFFF0000"/>
      <name val="メイリオ"/>
      <family val="3"/>
      <charset val="128"/>
    </font>
    <font>
      <vertAlign val="superscript"/>
      <sz val="11"/>
      <color theme="1"/>
      <name val="メイリオ"/>
      <family val="3"/>
      <charset val="128"/>
    </font>
    <font>
      <sz val="9"/>
      <color theme="1"/>
      <name val="ＭＳ 明朝"/>
      <family val="1"/>
      <charset val="128"/>
    </font>
    <font>
      <b/>
      <sz val="10"/>
      <color theme="1"/>
      <name val="游ゴシック"/>
      <family val="3"/>
      <charset val="128"/>
      <scheme val="minor"/>
    </font>
    <font>
      <b/>
      <sz val="14"/>
      <color theme="1"/>
      <name val="游ゴシック"/>
      <family val="3"/>
      <charset val="128"/>
      <scheme val="minor"/>
    </font>
    <font>
      <b/>
      <sz val="10"/>
      <color theme="0"/>
      <name val="游ゴシック"/>
      <family val="3"/>
      <charset val="128"/>
      <scheme val="minor"/>
    </font>
    <font>
      <b/>
      <sz val="14"/>
      <color theme="0"/>
      <name val="游ゴシック"/>
      <family val="3"/>
      <charset val="128"/>
      <scheme val="minor"/>
    </font>
    <font>
      <sz val="9"/>
      <color theme="8"/>
      <name val="游ゴシック"/>
      <family val="3"/>
      <charset val="128"/>
      <scheme val="minor"/>
    </font>
    <font>
      <sz val="9"/>
      <color rgb="FFFFC000"/>
      <name val="游ゴシック"/>
      <family val="3"/>
      <charset val="128"/>
      <scheme val="minor"/>
    </font>
    <font>
      <u/>
      <sz val="9"/>
      <color rgb="FFFF0000"/>
      <name val="游ゴシック"/>
      <family val="3"/>
      <charset val="128"/>
      <scheme val="minor"/>
    </font>
    <font>
      <sz val="12"/>
      <color theme="1"/>
      <name val="游ゴシック"/>
      <family val="3"/>
      <charset val="128"/>
      <scheme val="minor"/>
    </font>
    <font>
      <b/>
      <sz val="12"/>
      <color theme="1"/>
      <name val="游ゴシック"/>
      <family val="3"/>
      <charset val="128"/>
      <scheme val="minor"/>
    </font>
    <font>
      <sz val="10"/>
      <color rgb="FFFF0000"/>
      <name val="游ゴシック"/>
      <family val="3"/>
      <charset val="128"/>
      <scheme val="minor"/>
    </font>
    <font>
      <b/>
      <sz val="12"/>
      <color theme="0"/>
      <name val="游ゴシック"/>
      <family val="3"/>
      <charset val="128"/>
      <scheme val="minor"/>
    </font>
    <font>
      <b/>
      <sz val="10"/>
      <color rgb="FFFF0000"/>
      <name val="游ゴシック"/>
      <family val="3"/>
      <charset val="128"/>
      <scheme val="minor"/>
    </font>
    <font>
      <b/>
      <sz val="18"/>
      <color theme="1"/>
      <name val="游ゴシック"/>
      <family val="3"/>
      <charset val="128"/>
      <scheme val="minor"/>
    </font>
    <font>
      <b/>
      <sz val="26"/>
      <color theme="1"/>
      <name val="游ゴシック"/>
      <family val="3"/>
      <charset val="128"/>
      <scheme val="minor"/>
    </font>
    <font>
      <sz val="14"/>
      <name val="メイリオ"/>
      <family val="3"/>
      <charset val="128"/>
    </font>
    <font>
      <sz val="14"/>
      <color rgb="FFFF0000"/>
      <name val="メイリオ"/>
      <family val="3"/>
      <charset val="128"/>
    </font>
    <font>
      <sz val="14"/>
      <color theme="1"/>
      <name val="游ゴシック"/>
      <family val="3"/>
      <charset val="128"/>
      <scheme val="minor"/>
    </font>
    <font>
      <vertAlign val="subscript"/>
      <sz val="14"/>
      <color theme="1"/>
      <name val="游ゴシック"/>
      <family val="3"/>
      <charset val="128"/>
    </font>
    <font>
      <sz val="14"/>
      <color theme="1"/>
      <name val="Segoe UI Symbol"/>
      <family val="1"/>
    </font>
    <font>
      <sz val="14"/>
      <color theme="1"/>
      <name val="游ゴシック"/>
      <family val="1"/>
      <charset val="128"/>
      <scheme val="minor"/>
    </font>
    <font>
      <vertAlign val="subscript"/>
      <sz val="14"/>
      <color theme="1"/>
      <name val="メイリオ"/>
      <family val="3"/>
      <charset val="128"/>
    </font>
    <font>
      <b/>
      <vertAlign val="subscript"/>
      <sz val="14"/>
      <color theme="1"/>
      <name val="メイリオ"/>
      <family val="3"/>
      <charset val="128"/>
    </font>
    <font>
      <b/>
      <sz val="14"/>
      <color theme="1"/>
      <name val="游ゴシック"/>
      <family val="3"/>
      <charset val="128"/>
    </font>
    <font>
      <vertAlign val="superscript"/>
      <sz val="14"/>
      <color theme="1"/>
      <name val="メイリオ"/>
      <family val="3"/>
      <charset val="128"/>
    </font>
    <font>
      <sz val="14"/>
      <color theme="1"/>
      <name val="Segoe UI Symbol"/>
      <family val="3"/>
    </font>
  </fonts>
  <fills count="19">
    <fill>
      <patternFill patternType="none"/>
    </fill>
    <fill>
      <patternFill patternType="gray125"/>
    </fill>
    <fill>
      <patternFill patternType="solid">
        <fgColor rgb="FFCCFF99"/>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D9FFFF"/>
        <bgColor indexed="64"/>
      </patternFill>
    </fill>
    <fill>
      <patternFill patternType="solid">
        <fgColor theme="8"/>
        <bgColor indexed="64"/>
      </patternFill>
    </fill>
    <fill>
      <patternFill patternType="solid">
        <fgColor rgb="FFFFFFCC"/>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00B050"/>
        <bgColor indexed="64"/>
      </patternFill>
    </fill>
    <fill>
      <patternFill patternType="solid">
        <fgColor rgb="FFFFCCCC"/>
        <bgColor indexed="64"/>
      </patternFill>
    </fill>
    <fill>
      <patternFill patternType="solid">
        <fgColor theme="4" tint="-0.249977111117893"/>
        <bgColor indexed="64"/>
      </patternFill>
    </fill>
  </fills>
  <borders count="1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tted">
        <color indexed="64"/>
      </left>
      <right style="thin">
        <color indexed="64"/>
      </right>
      <top/>
      <bottom style="medium">
        <color indexed="64"/>
      </bottom>
      <diagonal/>
    </border>
    <border diagonalUp="1">
      <left style="thin">
        <color indexed="64"/>
      </left>
      <right/>
      <top style="medium">
        <color indexed="64"/>
      </top>
      <bottom style="medium">
        <color indexed="64"/>
      </bottom>
      <diagonal style="thin">
        <color indexed="64"/>
      </diagonal>
    </border>
    <border>
      <left/>
      <right style="medium">
        <color indexed="64"/>
      </right>
      <top style="medium">
        <color indexed="64"/>
      </top>
      <bottom/>
      <diagonal/>
    </border>
    <border>
      <left style="thin">
        <color indexed="64"/>
      </left>
      <right style="medium">
        <color indexed="64"/>
      </right>
      <top style="double">
        <color indexed="64"/>
      </top>
      <bottom style="medium">
        <color indexed="64"/>
      </bottom>
      <diagonal/>
    </border>
    <border>
      <left/>
      <right/>
      <top style="double">
        <color indexed="64"/>
      </top>
      <bottom style="medium">
        <color indexed="64"/>
      </bottom>
      <diagonal/>
    </border>
    <border diagonalUp="1">
      <left style="thin">
        <color indexed="64"/>
      </left>
      <right style="medium">
        <color indexed="64"/>
      </right>
      <top style="double">
        <color indexed="64"/>
      </top>
      <bottom style="medium">
        <color indexed="64"/>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left style="medium">
        <color indexed="64"/>
      </left>
      <right style="medium">
        <color indexed="64"/>
      </right>
      <top/>
      <bottom style="medium">
        <color indexed="64"/>
      </bottom>
      <diagonal/>
    </border>
    <border>
      <left/>
      <right/>
      <top style="thin">
        <color indexed="64"/>
      </top>
      <bottom/>
      <diagonal/>
    </border>
    <border diagonalUp="1">
      <left style="thin">
        <color indexed="64"/>
      </left>
      <right style="medium">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right style="thin">
        <color indexed="64"/>
      </right>
      <top style="thin">
        <color indexed="64"/>
      </top>
      <bottom style="double">
        <color indexed="64"/>
      </bottom>
      <diagonal style="thin">
        <color indexed="64"/>
      </diagonal>
    </border>
    <border diagonalUp="1">
      <left style="thin">
        <color indexed="64"/>
      </left>
      <right/>
      <top style="thin">
        <color indexed="64"/>
      </top>
      <bottom style="double">
        <color indexed="64"/>
      </bottom>
      <diagonal style="thin">
        <color indexed="64"/>
      </diagonal>
    </border>
    <border>
      <left style="medium">
        <color indexed="64"/>
      </left>
      <right style="medium">
        <color indexed="64"/>
      </right>
      <top/>
      <bottom/>
      <diagonal/>
    </border>
    <border>
      <left style="dotted">
        <color indexed="64"/>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style="thin">
        <color indexed="64"/>
      </left>
      <right/>
      <top/>
      <bottom/>
      <diagonal/>
    </border>
    <border>
      <left style="medium">
        <color indexed="64"/>
      </left>
      <right/>
      <top style="medium">
        <color indexed="64"/>
      </top>
      <bottom/>
      <diagonal/>
    </border>
    <border diagonalUp="1">
      <left/>
      <right/>
      <top style="double">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right style="thin">
        <color indexed="64"/>
      </right>
      <top style="double">
        <color indexed="64"/>
      </top>
      <bottom style="medium">
        <color indexed="64"/>
      </bottom>
      <diagonal/>
    </border>
    <border diagonalUp="1">
      <left style="medium">
        <color indexed="64"/>
      </left>
      <right style="thin">
        <color indexed="64"/>
      </right>
      <top/>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diagonal style="thin">
        <color indexed="64"/>
      </diagonal>
    </border>
    <border>
      <left style="thin">
        <color indexed="64"/>
      </left>
      <right style="thin">
        <color indexed="64"/>
      </right>
      <top style="medium">
        <color indexed="64"/>
      </top>
      <bottom style="medium">
        <color rgb="FFFF0000"/>
      </bottom>
      <diagonal/>
    </border>
    <border>
      <left style="thin">
        <color indexed="64"/>
      </left>
      <right style="medium">
        <color indexed="64"/>
      </right>
      <top style="medium">
        <color indexed="64"/>
      </top>
      <bottom style="medium">
        <color rgb="FFFF0000"/>
      </bottom>
      <diagonal/>
    </border>
    <border>
      <left style="medium">
        <color indexed="64"/>
      </left>
      <right style="thin">
        <color indexed="64"/>
      </right>
      <top style="medium">
        <color indexed="64"/>
      </top>
      <bottom style="medium">
        <color rgb="FFFF0000"/>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bottom style="medium">
        <color rgb="FFFF0000"/>
      </bottom>
      <diagonal/>
    </border>
    <border>
      <left style="medium">
        <color rgb="FFFF0000"/>
      </left>
      <right style="thin">
        <color indexed="64"/>
      </right>
      <top style="thin">
        <color indexed="64"/>
      </top>
      <bottom style="thin">
        <color indexed="64"/>
      </bottom>
      <diagonal/>
    </border>
    <border>
      <left/>
      <right style="thin">
        <color indexed="64"/>
      </right>
      <top/>
      <bottom style="thin">
        <color indexed="64"/>
      </bottom>
      <diagonal/>
    </border>
    <border>
      <left style="medium">
        <color rgb="FFFF0000"/>
      </left>
      <right style="medium">
        <color rgb="FFFF0000"/>
      </right>
      <top style="medium">
        <color indexed="64"/>
      </top>
      <bottom style="thin">
        <color indexed="64"/>
      </bottom>
      <diagonal/>
    </border>
    <border>
      <left style="medium">
        <color rgb="FFFF0000"/>
      </left>
      <right style="medium">
        <color rgb="FFFF0000"/>
      </right>
      <top/>
      <bottom style="thin">
        <color indexed="64"/>
      </bottom>
      <diagonal/>
    </border>
    <border>
      <left style="thin">
        <color indexed="64"/>
      </left>
      <right style="medium">
        <color rgb="FFFF0000"/>
      </right>
      <top style="medium">
        <color rgb="FFFF0000"/>
      </top>
      <bottom style="thin">
        <color indexed="64"/>
      </bottom>
      <diagonal/>
    </border>
    <border>
      <left style="thin">
        <color indexed="64"/>
      </left>
      <right style="medium">
        <color rgb="FFFF0000"/>
      </right>
      <top style="medium">
        <color rgb="FFFF0000"/>
      </top>
      <bottom/>
      <diagonal/>
    </border>
    <border>
      <left style="thin">
        <color indexed="64"/>
      </left>
      <right style="medium">
        <color indexed="64"/>
      </right>
      <top/>
      <bottom style="double">
        <color indexed="64"/>
      </bottom>
      <diagonal/>
    </border>
    <border>
      <left/>
      <right/>
      <top style="medium">
        <color rgb="FFFF0000"/>
      </top>
      <bottom/>
      <diagonal/>
    </border>
    <border>
      <left style="thin">
        <color indexed="64"/>
      </left>
      <right style="thin">
        <color indexed="64"/>
      </right>
      <top style="medium">
        <color rgb="FFFF0000"/>
      </top>
      <bottom/>
      <diagonal/>
    </border>
    <border>
      <left style="medium">
        <color rgb="FFFF0000"/>
      </left>
      <right style="thin">
        <color indexed="64"/>
      </right>
      <top style="medium">
        <color rgb="FFFF0000"/>
      </top>
      <bottom style="thin">
        <color indexed="64"/>
      </bottom>
      <diagonal/>
    </border>
    <border>
      <left style="medium">
        <color rgb="FFFF0000"/>
      </left>
      <right style="thin">
        <color indexed="64"/>
      </right>
      <top style="medium">
        <color rgb="FFFF0000"/>
      </top>
      <bottom/>
      <diagonal/>
    </border>
    <border>
      <left style="medium">
        <color indexed="64"/>
      </left>
      <right style="thin">
        <color indexed="64"/>
      </right>
      <top style="medium">
        <color rgb="FFFF0000"/>
      </top>
      <bottom style="double">
        <color indexed="64"/>
      </bottom>
      <diagonal/>
    </border>
    <border>
      <left style="medium">
        <color rgb="FFFF0000"/>
      </left>
      <right style="thin">
        <color indexed="64"/>
      </right>
      <top style="thin">
        <color indexed="64"/>
      </top>
      <bottom/>
      <diagonal/>
    </border>
    <border>
      <left style="thin">
        <color indexed="64"/>
      </left>
      <right style="thin">
        <color indexed="64"/>
      </right>
      <top style="medium">
        <color rgb="FFFF0000"/>
      </top>
      <bottom style="double">
        <color indexed="64"/>
      </bottom>
      <diagonal/>
    </border>
    <border>
      <left style="thin">
        <color indexed="64"/>
      </left>
      <right style="medium">
        <color indexed="64"/>
      </right>
      <top style="thin">
        <color indexed="64"/>
      </top>
      <bottom style="medium">
        <color rgb="FFFF0000"/>
      </bottom>
      <diagonal/>
    </border>
    <border>
      <left/>
      <right/>
      <top/>
      <bottom style="double">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medium">
        <color rgb="FFFF0000"/>
      </bottom>
      <diagonal/>
    </border>
    <border>
      <left/>
      <right style="medium">
        <color rgb="FFFF0000"/>
      </right>
      <top style="medium">
        <color rgb="FFFF0000"/>
      </top>
      <bottom style="thin">
        <color indexed="64"/>
      </bottom>
      <diagonal/>
    </border>
    <border>
      <left/>
      <right/>
      <top style="thin">
        <color indexed="64"/>
      </top>
      <bottom style="medium">
        <color rgb="FFFF0000"/>
      </bottom>
      <diagonal/>
    </border>
    <border>
      <left style="medium">
        <color indexed="64"/>
      </left>
      <right style="medium">
        <color rgb="FFFF0000"/>
      </right>
      <top style="medium">
        <color rgb="FFFF0000"/>
      </top>
      <bottom style="thin">
        <color indexed="64"/>
      </bottom>
      <diagonal/>
    </border>
    <border>
      <left style="medium">
        <color indexed="64"/>
      </left>
      <right style="medium">
        <color rgb="FFFF0000"/>
      </right>
      <top style="thin">
        <color indexed="64"/>
      </top>
      <bottom style="medium">
        <color rgb="FFFF0000"/>
      </bottom>
      <diagonal/>
    </border>
    <border>
      <left style="medium">
        <color rgb="FFFF0000"/>
      </left>
      <right/>
      <top style="thin">
        <color indexed="64"/>
      </top>
      <bottom style="thin">
        <color indexed="64"/>
      </bottom>
      <diagonal/>
    </border>
    <border>
      <left style="thin">
        <color indexed="64"/>
      </left>
      <right style="medium">
        <color indexed="64"/>
      </right>
      <top style="medium">
        <color rgb="FFFF0000"/>
      </top>
      <bottom style="double">
        <color indexed="64"/>
      </bottom>
      <diagonal/>
    </border>
    <border>
      <left style="thin">
        <color indexed="64"/>
      </left>
      <right/>
      <top style="thin">
        <color indexed="64"/>
      </top>
      <bottom/>
      <diagonal/>
    </border>
    <border>
      <left style="thin">
        <color indexed="64"/>
      </left>
      <right style="thin">
        <color indexed="64"/>
      </right>
      <top/>
      <bottom style="double">
        <color indexed="64"/>
      </bottom>
      <diagonal/>
    </border>
    <border>
      <left/>
      <right/>
      <top style="medium">
        <color rgb="FFFF0000"/>
      </top>
      <bottom style="thin">
        <color indexed="64"/>
      </bottom>
      <diagonal/>
    </border>
    <border>
      <left style="medium">
        <color rgb="FFFF0000"/>
      </left>
      <right/>
      <top style="thin">
        <color indexed="64"/>
      </top>
      <bottom style="medium">
        <color rgb="FFFF0000"/>
      </bottom>
      <diagonal/>
    </border>
    <border>
      <left style="medium">
        <color rgb="FFFF0000"/>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bottom style="double">
        <color indexed="64"/>
      </bottom>
      <diagonal/>
    </border>
    <border>
      <left/>
      <right style="thin">
        <color indexed="64"/>
      </right>
      <top style="medium">
        <color indexed="64"/>
      </top>
      <bottom/>
      <diagonal/>
    </border>
    <border>
      <left/>
      <right/>
      <top style="medium">
        <color indexed="64"/>
      </top>
      <bottom style="medium">
        <color rgb="FFFF0000"/>
      </bottom>
      <diagonal/>
    </border>
    <border>
      <left/>
      <right style="thin">
        <color indexed="64"/>
      </right>
      <top style="medium">
        <color rgb="FFFF0000"/>
      </top>
      <bottom/>
      <diagonal/>
    </border>
    <border>
      <left/>
      <right style="thin">
        <color indexed="64"/>
      </right>
      <top style="medium">
        <color rgb="FFFF0000"/>
      </top>
      <bottom style="double">
        <color indexed="64"/>
      </bottom>
      <diagonal/>
    </border>
  </borders>
  <cellStyleXfs count="9">
    <xf numFmtId="0" fontId="0" fillId="0" borderId="0">
      <alignment vertical="center"/>
    </xf>
    <xf numFmtId="9" fontId="5" fillId="0" borderId="0" applyFont="0" applyFill="0" applyBorder="0" applyAlignment="0" applyProtection="0">
      <alignment vertical="center"/>
    </xf>
    <xf numFmtId="0" fontId="4" fillId="0" borderId="0">
      <alignment vertical="center"/>
    </xf>
    <xf numFmtId="0" fontId="13"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510">
    <xf numFmtId="0" fontId="0" fillId="0" borderId="0" xfId="0">
      <alignment vertical="center"/>
    </xf>
    <xf numFmtId="0" fontId="13" fillId="0" borderId="0" xfId="3" applyProtection="1">
      <alignment vertical="center"/>
      <protection hidden="1"/>
    </xf>
    <xf numFmtId="182" fontId="18" fillId="0" borderId="0" xfId="4" applyNumberFormat="1" applyFont="1">
      <alignment vertical="center"/>
    </xf>
    <xf numFmtId="182" fontId="18" fillId="8" borderId="0" xfId="4" applyNumberFormat="1" applyFont="1" applyFill="1">
      <alignment vertical="center"/>
    </xf>
    <xf numFmtId="0" fontId="18" fillId="0" borderId="0" xfId="4" applyFont="1">
      <alignment vertical="center"/>
    </xf>
    <xf numFmtId="188" fontId="18" fillId="0" borderId="0" xfId="4" applyNumberFormat="1" applyFont="1">
      <alignment vertical="center"/>
    </xf>
    <xf numFmtId="178" fontId="18" fillId="0" borderId="0" xfId="4" applyNumberFormat="1" applyFont="1">
      <alignment vertical="center"/>
    </xf>
    <xf numFmtId="182" fontId="18" fillId="7" borderId="0" xfId="4" applyNumberFormat="1" applyFont="1" applyFill="1">
      <alignment vertical="center"/>
    </xf>
    <xf numFmtId="182" fontId="18" fillId="2" borderId="0" xfId="4" applyNumberFormat="1" applyFont="1" applyFill="1">
      <alignment vertical="center"/>
    </xf>
    <xf numFmtId="0" fontId="18" fillId="0" borderId="1" xfId="4" applyFont="1" applyBorder="1">
      <alignment vertical="center"/>
    </xf>
    <xf numFmtId="0" fontId="10" fillId="0" borderId="0" xfId="4" applyFont="1" applyProtection="1">
      <alignment vertical="center"/>
      <protection hidden="1"/>
    </xf>
    <xf numFmtId="178" fontId="3" fillId="0" borderId="0" xfId="4" applyNumberFormat="1" applyAlignment="1" applyProtection="1">
      <alignment horizontal="center" vertical="center"/>
      <protection hidden="1"/>
    </xf>
    <xf numFmtId="0" fontId="3" fillId="0" borderId="0" xfId="4" applyProtection="1">
      <alignment vertical="center"/>
      <protection hidden="1"/>
    </xf>
    <xf numFmtId="188" fontId="0" fillId="0" borderId="0" xfId="5" applyNumberFormat="1" applyFont="1" applyBorder="1" applyProtection="1">
      <alignment vertical="center"/>
      <protection hidden="1"/>
    </xf>
    <xf numFmtId="0" fontId="8" fillId="6" borderId="0" xfId="0" applyFont="1" applyFill="1">
      <alignment vertical="center"/>
    </xf>
    <xf numFmtId="0" fontId="8" fillId="10" borderId="0" xfId="0" applyFont="1" applyFill="1">
      <alignment vertical="center"/>
    </xf>
    <xf numFmtId="0" fontId="36" fillId="10" borderId="0" xfId="0" applyFont="1" applyFill="1">
      <alignment vertical="center"/>
    </xf>
    <xf numFmtId="0" fontId="42" fillId="6" borderId="0" xfId="0" applyFont="1" applyFill="1">
      <alignment vertical="center"/>
    </xf>
    <xf numFmtId="0" fontId="43" fillId="0" borderId="0" xfId="6" applyFont="1">
      <alignment vertical="center"/>
    </xf>
    <xf numFmtId="0" fontId="36" fillId="0" borderId="0" xfId="6" applyFont="1" applyAlignment="1">
      <alignment horizontal="center" vertical="center" textRotation="255" wrapText="1"/>
    </xf>
    <xf numFmtId="0" fontId="44" fillId="0" borderId="0" xfId="6" applyFont="1" applyAlignment="1">
      <alignment horizontal="center" vertical="center" wrapText="1" shrinkToFit="1"/>
    </xf>
    <xf numFmtId="0" fontId="44" fillId="0" borderId="46" xfId="6" applyFont="1" applyBorder="1" applyAlignment="1">
      <alignment vertical="center" textRotation="255"/>
    </xf>
    <xf numFmtId="0" fontId="43" fillId="0" borderId="10" xfId="6" applyFont="1" applyBorder="1">
      <alignment vertical="center"/>
    </xf>
    <xf numFmtId="0" fontId="44" fillId="0" borderId="0" xfId="6" applyFont="1" applyAlignment="1">
      <alignment vertical="center" textRotation="255" wrapText="1"/>
    </xf>
    <xf numFmtId="0" fontId="12" fillId="0" borderId="0" xfId="6" applyFont="1" applyAlignment="1">
      <alignment horizontal="left" vertical="center"/>
    </xf>
    <xf numFmtId="0" fontId="9" fillId="0" borderId="0" xfId="6" applyFont="1">
      <alignment vertical="center"/>
    </xf>
    <xf numFmtId="38" fontId="9" fillId="0" borderId="0" xfId="6" applyNumberFormat="1" applyFont="1">
      <alignment vertical="center"/>
    </xf>
    <xf numFmtId="0" fontId="14" fillId="0" borderId="0" xfId="3" applyFont="1">
      <alignment vertical="center"/>
    </xf>
    <xf numFmtId="0" fontId="13" fillId="0" borderId="0" xfId="3">
      <alignment vertical="center"/>
    </xf>
    <xf numFmtId="0" fontId="16" fillId="0" borderId="0" xfId="4" applyFont="1">
      <alignment vertical="center"/>
    </xf>
    <xf numFmtId="0" fontId="17" fillId="0" borderId="0" xfId="4" applyFont="1">
      <alignment vertical="center"/>
    </xf>
    <xf numFmtId="0" fontId="19" fillId="3" borderId="1" xfId="3" applyFont="1" applyFill="1" applyBorder="1" applyAlignment="1">
      <alignment horizontal="center" vertical="center" wrapText="1"/>
    </xf>
    <xf numFmtId="0" fontId="10" fillId="0" borderId="0" xfId="3" applyFont="1">
      <alignment vertical="center"/>
    </xf>
    <xf numFmtId="0" fontId="19" fillId="4" borderId="1" xfId="3" applyFont="1" applyFill="1" applyBorder="1" applyAlignment="1">
      <alignment horizontal="center" vertical="center" wrapText="1"/>
    </xf>
    <xf numFmtId="0" fontId="13" fillId="5" borderId="1" xfId="3" applyFill="1" applyBorder="1">
      <alignment vertical="center"/>
    </xf>
    <xf numFmtId="0" fontId="18" fillId="0" borderId="0" xfId="3" applyFont="1">
      <alignment vertical="center"/>
    </xf>
    <xf numFmtId="0" fontId="13" fillId="0" borderId="0" xfId="3" applyAlignment="1">
      <alignment vertical="center" wrapText="1"/>
    </xf>
    <xf numFmtId="0" fontId="14" fillId="0" borderId="0" xfId="3" applyFont="1" applyAlignment="1">
      <alignment horizontal="right" vertical="top"/>
    </xf>
    <xf numFmtId="0" fontId="21" fillId="0" borderId="0" xfId="4" applyFont="1">
      <alignment vertical="center"/>
    </xf>
    <xf numFmtId="0" fontId="29" fillId="0" borderId="0" xfId="3" applyFont="1" applyAlignment="1">
      <alignment horizontal="center" vertical="center" wrapText="1"/>
    </xf>
    <xf numFmtId="0" fontId="29" fillId="0" borderId="0" xfId="3" applyFont="1" applyAlignment="1">
      <alignment vertical="top" wrapText="1"/>
    </xf>
    <xf numFmtId="0" fontId="29" fillId="0" borderId="0" xfId="3" applyFont="1">
      <alignment vertical="center"/>
    </xf>
    <xf numFmtId="0" fontId="23" fillId="0" borderId="0" xfId="4" applyFont="1">
      <alignment vertical="center"/>
    </xf>
    <xf numFmtId="0" fontId="24" fillId="0" borderId="0" xfId="4" applyFont="1">
      <alignment vertical="center"/>
    </xf>
    <xf numFmtId="0" fontId="18" fillId="0" borderId="0" xfId="4" applyFont="1" applyAlignment="1">
      <alignment horizontal="center" vertical="center"/>
    </xf>
    <xf numFmtId="182" fontId="18" fillId="0" borderId="1" xfId="4" applyNumberFormat="1" applyFont="1" applyBorder="1">
      <alignment vertical="center"/>
    </xf>
    <xf numFmtId="0" fontId="8" fillId="0" borderId="0" xfId="0" applyFont="1">
      <alignment vertical="center"/>
    </xf>
    <xf numFmtId="188" fontId="21" fillId="0" borderId="1" xfId="4" applyNumberFormat="1" applyFont="1" applyBorder="1">
      <alignment vertical="center"/>
    </xf>
    <xf numFmtId="0" fontId="9" fillId="0" borderId="0" xfId="6" applyFont="1" applyAlignment="1">
      <alignment horizontal="left" vertical="center"/>
    </xf>
    <xf numFmtId="0" fontId="9" fillId="0" borderId="0" xfId="6" applyFont="1" applyAlignment="1">
      <alignment horizontal="center" vertical="center"/>
    </xf>
    <xf numFmtId="38" fontId="9" fillId="0" borderId="0" xfId="7" applyFont="1" applyAlignment="1">
      <alignment horizontal="center" vertical="center"/>
    </xf>
    <xf numFmtId="0" fontId="45" fillId="0" borderId="0" xfId="6" applyFont="1" applyAlignment="1">
      <alignment horizontal="right" vertical="center"/>
    </xf>
    <xf numFmtId="0" fontId="36" fillId="0" borderId="0" xfId="6" applyFont="1" applyAlignment="1">
      <alignment horizontal="center" vertical="center"/>
    </xf>
    <xf numFmtId="0" fontId="9" fillId="0" borderId="10" xfId="6" applyFont="1" applyBorder="1" applyAlignment="1">
      <alignment horizontal="center" vertical="center"/>
    </xf>
    <xf numFmtId="38" fontId="9" fillId="0" borderId="10" xfId="6" applyNumberFormat="1" applyFont="1" applyBorder="1">
      <alignment vertical="center"/>
    </xf>
    <xf numFmtId="2" fontId="9" fillId="0" borderId="0" xfId="6" applyNumberFormat="1" applyFont="1">
      <alignment vertical="center"/>
    </xf>
    <xf numFmtId="38" fontId="9" fillId="0" borderId="0" xfId="7" applyFont="1" applyBorder="1" applyAlignment="1">
      <alignment horizontal="center" vertical="center"/>
    </xf>
    <xf numFmtId="38" fontId="9" fillId="0" borderId="0" xfId="7" applyFont="1" applyFill="1" applyBorder="1" applyAlignment="1">
      <alignment horizontal="right" vertical="center"/>
    </xf>
    <xf numFmtId="38" fontId="9" fillId="0" borderId="0" xfId="7" applyFont="1" applyFill="1" applyBorder="1" applyAlignment="1">
      <alignment horizontal="center" vertical="center"/>
    </xf>
    <xf numFmtId="179" fontId="9" fillId="0" borderId="0" xfId="6" applyNumberFormat="1" applyFont="1" applyAlignment="1">
      <alignment horizontal="center" vertical="center"/>
    </xf>
    <xf numFmtId="38" fontId="9" fillId="0" borderId="40" xfId="7" applyFont="1" applyFill="1" applyBorder="1" applyAlignment="1">
      <alignment vertical="center" wrapText="1"/>
    </xf>
    <xf numFmtId="0" fontId="36" fillId="0" borderId="10" xfId="6" applyFont="1" applyBorder="1" applyAlignment="1">
      <alignment horizontal="center" vertical="center"/>
    </xf>
    <xf numFmtId="38" fontId="9" fillId="0" borderId="10" xfId="7" applyFont="1" applyBorder="1" applyAlignment="1">
      <alignment horizontal="center" vertical="center"/>
    </xf>
    <xf numFmtId="2" fontId="9" fillId="0" borderId="10" xfId="6" applyNumberFormat="1" applyFont="1" applyBorder="1">
      <alignment vertical="center"/>
    </xf>
    <xf numFmtId="179" fontId="9" fillId="0" borderId="10" xfId="6" applyNumberFormat="1" applyFont="1" applyBorder="1" applyAlignment="1">
      <alignment horizontal="center" vertical="center"/>
    </xf>
    <xf numFmtId="38" fontId="9" fillId="0" borderId="10" xfId="7" applyFont="1" applyFill="1" applyBorder="1">
      <alignment vertical="center"/>
    </xf>
    <xf numFmtId="38" fontId="9" fillId="0" borderId="10" xfId="7" applyFont="1" applyFill="1" applyBorder="1" applyAlignment="1">
      <alignment horizontal="right" vertical="center"/>
    </xf>
    <xf numFmtId="2" fontId="36" fillId="0" borderId="10" xfId="7" applyNumberFormat="1" applyFont="1" applyFill="1" applyBorder="1">
      <alignment vertical="center"/>
    </xf>
    <xf numFmtId="0" fontId="9" fillId="0" borderId="0" xfId="6" applyFont="1" applyAlignment="1">
      <alignment vertical="top" wrapText="1"/>
    </xf>
    <xf numFmtId="0" fontId="9" fillId="7" borderId="5" xfId="6" applyFont="1" applyFill="1" applyBorder="1">
      <alignment vertical="center"/>
    </xf>
    <xf numFmtId="0" fontId="9" fillId="7" borderId="0" xfId="6" applyFont="1" applyFill="1">
      <alignment vertical="center"/>
    </xf>
    <xf numFmtId="0" fontId="8" fillId="7" borderId="5" xfId="0" applyFont="1" applyFill="1" applyBorder="1">
      <alignment vertical="center"/>
    </xf>
    <xf numFmtId="0" fontId="8" fillId="7" borderId="8" xfId="0" applyFont="1" applyFill="1" applyBorder="1">
      <alignment vertical="center"/>
    </xf>
    <xf numFmtId="0" fontId="36" fillId="3" borderId="72" xfId="6" applyFont="1" applyFill="1" applyBorder="1" applyAlignment="1">
      <alignment horizontal="center" vertical="center"/>
    </xf>
    <xf numFmtId="0" fontId="36" fillId="3" borderId="43" xfId="6" applyFont="1" applyFill="1" applyBorder="1" applyAlignment="1">
      <alignment horizontal="center" vertical="center"/>
    </xf>
    <xf numFmtId="0" fontId="36" fillId="3" borderId="73" xfId="6" applyFont="1" applyFill="1" applyBorder="1" applyAlignment="1">
      <alignment horizontal="center" vertical="center"/>
    </xf>
    <xf numFmtId="0" fontId="47" fillId="0" borderId="0" xfId="6" applyFont="1" applyAlignment="1">
      <alignment horizontal="left" vertical="center"/>
    </xf>
    <xf numFmtId="0" fontId="36" fillId="0" borderId="10" xfId="6" applyFont="1" applyBorder="1" applyAlignment="1">
      <alignment horizontal="left" vertical="center"/>
    </xf>
    <xf numFmtId="0" fontId="46" fillId="0" borderId="0" xfId="6" applyFont="1">
      <alignment vertical="center"/>
    </xf>
    <xf numFmtId="0" fontId="12" fillId="0" borderId="0" xfId="6" applyFont="1">
      <alignment vertical="center"/>
    </xf>
    <xf numFmtId="0" fontId="37" fillId="13" borderId="103" xfId="6" applyFont="1" applyFill="1" applyBorder="1" applyAlignment="1">
      <alignment horizontal="center" vertical="center"/>
    </xf>
    <xf numFmtId="0" fontId="43" fillId="7" borderId="0" xfId="6" applyFont="1" applyFill="1">
      <alignment vertical="center"/>
    </xf>
    <xf numFmtId="0" fontId="8" fillId="7" borderId="86" xfId="0" applyFont="1" applyFill="1" applyBorder="1">
      <alignment vertical="center"/>
    </xf>
    <xf numFmtId="0" fontId="43" fillId="7" borderId="21" xfId="6" applyFont="1" applyFill="1" applyBorder="1">
      <alignment vertical="center"/>
    </xf>
    <xf numFmtId="0" fontId="9" fillId="7" borderId="86" xfId="6" applyFont="1" applyFill="1" applyBorder="1">
      <alignment vertical="center"/>
    </xf>
    <xf numFmtId="0" fontId="9" fillId="7" borderId="0" xfId="6" applyFont="1" applyFill="1" applyAlignment="1">
      <alignment horizontal="center" vertical="center"/>
    </xf>
    <xf numFmtId="38" fontId="9" fillId="7" borderId="0" xfId="7" applyFont="1" applyFill="1" applyAlignment="1">
      <alignment horizontal="center" vertical="center"/>
    </xf>
    <xf numFmtId="38" fontId="9" fillId="0" borderId="0" xfId="7" applyFont="1" applyFill="1" applyBorder="1" applyAlignment="1">
      <alignment vertical="center" wrapText="1"/>
    </xf>
    <xf numFmtId="0" fontId="49" fillId="0" borderId="0" xfId="6" applyFont="1" applyAlignment="1">
      <alignment horizontal="left" vertical="center"/>
    </xf>
    <xf numFmtId="0" fontId="8" fillId="0" borderId="1" xfId="0" applyFont="1" applyBorder="1">
      <alignment vertical="center"/>
    </xf>
    <xf numFmtId="0" fontId="8" fillId="0" borderId="1" xfId="6" applyFont="1" applyBorder="1">
      <alignment vertical="center"/>
    </xf>
    <xf numFmtId="0" fontId="8" fillId="0" borderId="4" xfId="0" applyFont="1" applyBorder="1">
      <alignment vertical="center"/>
    </xf>
    <xf numFmtId="0" fontId="9" fillId="0" borderId="1" xfId="6" applyFont="1" applyBorder="1">
      <alignment vertical="center"/>
    </xf>
    <xf numFmtId="0" fontId="43" fillId="0" borderId="0" xfId="0" applyFont="1">
      <alignment vertical="center"/>
    </xf>
    <xf numFmtId="0" fontId="21" fillId="3" borderId="1" xfId="4" applyFont="1" applyFill="1" applyBorder="1" applyAlignment="1" applyProtection="1">
      <alignment horizontal="center" vertical="center"/>
      <protection locked="0"/>
    </xf>
    <xf numFmtId="0" fontId="30" fillId="0" borderId="0" xfId="3" applyFont="1">
      <alignment vertical="center"/>
    </xf>
    <xf numFmtId="182" fontId="21" fillId="0" borderId="0" xfId="4" applyNumberFormat="1" applyFont="1">
      <alignment vertical="center"/>
    </xf>
    <xf numFmtId="183" fontId="21" fillId="0" borderId="0" xfId="4" applyNumberFormat="1" applyFont="1">
      <alignment vertical="center"/>
    </xf>
    <xf numFmtId="0" fontId="50" fillId="0" borderId="0" xfId="4" applyFont="1">
      <alignment vertical="center"/>
    </xf>
    <xf numFmtId="0" fontId="52" fillId="0" borderId="0" xfId="0" applyFont="1">
      <alignment vertical="center"/>
    </xf>
    <xf numFmtId="0" fontId="30" fillId="0" borderId="0" xfId="3" applyFont="1" applyAlignment="1">
      <alignment vertical="center" shrinkToFit="1"/>
    </xf>
    <xf numFmtId="0" fontId="30" fillId="3" borderId="1" xfId="3" applyFont="1" applyFill="1" applyBorder="1" applyAlignment="1">
      <alignment horizontal="center" vertical="center" wrapText="1"/>
    </xf>
    <xf numFmtId="0" fontId="21" fillId="0" borderId="0" xfId="3" applyFont="1">
      <alignment vertical="center"/>
    </xf>
    <xf numFmtId="0" fontId="30" fillId="4" borderId="1" xfId="3" applyFont="1" applyFill="1" applyBorder="1" applyAlignment="1">
      <alignment horizontal="center" vertical="center" wrapText="1"/>
    </xf>
    <xf numFmtId="0" fontId="30" fillId="5" borderId="1" xfId="3" applyFont="1" applyFill="1" applyBorder="1">
      <alignment vertical="center"/>
    </xf>
    <xf numFmtId="0" fontId="30" fillId="0" borderId="0" xfId="3" quotePrefix="1" applyFont="1">
      <alignment vertical="center"/>
    </xf>
    <xf numFmtId="0" fontId="52" fillId="0" borderId="1" xfId="0" applyFont="1" applyBorder="1" applyAlignment="1">
      <alignment horizontal="center" vertical="center"/>
    </xf>
    <xf numFmtId="0" fontId="52" fillId="0" borderId="1" xfId="0" applyFont="1" applyBorder="1">
      <alignment vertical="center"/>
    </xf>
    <xf numFmtId="182" fontId="21" fillId="7" borderId="0" xfId="4" applyNumberFormat="1" applyFont="1" applyFill="1">
      <alignment vertical="center"/>
    </xf>
    <xf numFmtId="182" fontId="21" fillId="0" borderId="1" xfId="4" applyNumberFormat="1" applyFont="1" applyBorder="1" applyAlignment="1">
      <alignment vertical="center" wrapText="1"/>
    </xf>
    <xf numFmtId="183" fontId="21" fillId="0" borderId="1" xfId="4" applyNumberFormat="1" applyFont="1" applyBorder="1" applyAlignment="1">
      <alignment horizontal="center" vertical="center"/>
    </xf>
    <xf numFmtId="55" fontId="21" fillId="0" borderId="1" xfId="4" applyNumberFormat="1" applyFont="1" applyBorder="1" applyAlignment="1">
      <alignment horizontal="center" vertical="center" wrapText="1"/>
    </xf>
    <xf numFmtId="0" fontId="21" fillId="0" borderId="1" xfId="4" applyFont="1" applyBorder="1" applyAlignment="1">
      <alignment horizontal="center" vertical="center"/>
    </xf>
    <xf numFmtId="182" fontId="21" fillId="0" borderId="1" xfId="4" applyNumberFormat="1" applyFont="1" applyBorder="1">
      <alignment vertical="center"/>
    </xf>
    <xf numFmtId="181" fontId="21" fillId="0" borderId="1" xfId="4" applyNumberFormat="1" applyFont="1" applyBorder="1">
      <alignment vertical="center"/>
    </xf>
    <xf numFmtId="182" fontId="21" fillId="3" borderId="1" xfId="4" applyNumberFormat="1" applyFont="1" applyFill="1" applyBorder="1" applyAlignment="1">
      <alignment horizontal="center" vertical="center"/>
    </xf>
    <xf numFmtId="182" fontId="21" fillId="5" borderId="1" xfId="4" applyNumberFormat="1" applyFont="1" applyFill="1" applyBorder="1" applyAlignment="1">
      <alignment horizontal="center" vertical="center"/>
    </xf>
    <xf numFmtId="182" fontId="21" fillId="0" borderId="0" xfId="4" applyNumberFormat="1" applyFont="1" applyAlignment="1">
      <alignment horizontal="right" vertical="center"/>
    </xf>
    <xf numFmtId="0" fontId="52" fillId="0" borderId="0" xfId="0" applyFont="1" applyAlignment="1">
      <alignment vertical="center" wrapText="1"/>
    </xf>
    <xf numFmtId="0" fontId="21" fillId="0" borderId="1" xfId="4" applyFont="1" applyBorder="1" applyAlignment="1">
      <alignment horizontal="center" vertical="center" wrapText="1"/>
    </xf>
    <xf numFmtId="184" fontId="21" fillId="4" borderId="1" xfId="5" applyNumberFormat="1" applyFont="1" applyFill="1" applyBorder="1" applyAlignment="1" applyProtection="1">
      <alignment vertical="center" shrinkToFit="1"/>
      <protection locked="0"/>
    </xf>
    <xf numFmtId="184" fontId="21" fillId="5" borderId="1" xfId="5" applyNumberFormat="1" applyFont="1" applyFill="1" applyBorder="1" applyAlignment="1" applyProtection="1">
      <alignment vertical="center" shrinkToFit="1"/>
    </xf>
    <xf numFmtId="180" fontId="21" fillId="5" borderId="1" xfId="4" applyNumberFormat="1" applyFont="1" applyFill="1" applyBorder="1">
      <alignment vertical="center"/>
    </xf>
    <xf numFmtId="182" fontId="51" fillId="0" borderId="0" xfId="4" applyNumberFormat="1" applyFont="1">
      <alignment vertical="center"/>
    </xf>
    <xf numFmtId="0" fontId="21" fillId="0" borderId="0" xfId="4" applyFont="1" applyAlignment="1">
      <alignment horizontal="center" vertical="center" wrapText="1"/>
    </xf>
    <xf numFmtId="185" fontId="21" fillId="0" borderId="0" xfId="4" applyNumberFormat="1" applyFont="1">
      <alignment vertical="center"/>
    </xf>
    <xf numFmtId="181" fontId="21" fillId="2" borderId="7" xfId="4" applyNumberFormat="1" applyFont="1" applyFill="1" applyBorder="1">
      <alignment vertical="center"/>
    </xf>
    <xf numFmtId="0" fontId="51" fillId="0" borderId="0" xfId="4" applyFont="1">
      <alignment vertical="center"/>
    </xf>
    <xf numFmtId="38" fontId="21" fillId="0" borderId="0" xfId="4" applyNumberFormat="1" applyFont="1">
      <alignment vertical="center"/>
    </xf>
    <xf numFmtId="0" fontId="21" fillId="3" borderId="0" xfId="4" applyFont="1" applyFill="1" applyAlignment="1" applyProtection="1">
      <alignment horizontal="center" vertical="center"/>
      <protection locked="0"/>
    </xf>
    <xf numFmtId="183" fontId="21" fillId="0" borderId="1" xfId="4" applyNumberFormat="1" applyFont="1" applyBorder="1">
      <alignment vertical="center"/>
    </xf>
    <xf numFmtId="186" fontId="21" fillId="5" borderId="1" xfId="4" applyNumberFormat="1" applyFont="1" applyFill="1" applyBorder="1">
      <alignment vertical="center"/>
    </xf>
    <xf numFmtId="182" fontId="21" fillId="12" borderId="0" xfId="4" applyNumberFormat="1" applyFont="1" applyFill="1">
      <alignment vertical="center"/>
    </xf>
    <xf numFmtId="181" fontId="21" fillId="0" borderId="0" xfId="4" applyNumberFormat="1" applyFont="1">
      <alignment vertical="center"/>
    </xf>
    <xf numFmtId="181" fontId="21" fillId="3" borderId="1" xfId="4" applyNumberFormat="1" applyFont="1" applyFill="1" applyBorder="1" applyAlignment="1">
      <alignment horizontal="center" vertical="center"/>
    </xf>
    <xf numFmtId="181" fontId="21" fillId="5" borderId="1" xfId="4" applyNumberFormat="1" applyFont="1" applyFill="1" applyBorder="1" applyAlignment="1">
      <alignment horizontal="center" vertical="center"/>
    </xf>
    <xf numFmtId="178" fontId="21" fillId="0" borderId="1" xfId="4" applyNumberFormat="1" applyFont="1" applyBorder="1">
      <alignment vertical="center"/>
    </xf>
    <xf numFmtId="176" fontId="21" fillId="5" borderId="1" xfId="4" applyNumberFormat="1" applyFont="1" applyFill="1" applyBorder="1">
      <alignment vertical="center"/>
    </xf>
    <xf numFmtId="178" fontId="30" fillId="0" borderId="1" xfId="3" applyNumberFormat="1" applyFont="1" applyBorder="1" applyProtection="1">
      <alignment vertical="center"/>
      <protection hidden="1"/>
    </xf>
    <xf numFmtId="189" fontId="21" fillId="0" borderId="1" xfId="4" applyNumberFormat="1" applyFont="1" applyBorder="1">
      <alignment vertical="center"/>
    </xf>
    <xf numFmtId="0" fontId="21" fillId="0" borderId="0" xfId="4" applyFont="1" applyAlignment="1">
      <alignment horizontal="center" vertical="center"/>
    </xf>
    <xf numFmtId="0" fontId="52" fillId="7" borderId="0" xfId="6" applyFont="1" applyFill="1">
      <alignment vertical="center"/>
    </xf>
    <xf numFmtId="0" fontId="37" fillId="7" borderId="0" xfId="6" applyFont="1" applyFill="1">
      <alignment vertical="center"/>
    </xf>
    <xf numFmtId="0" fontId="52" fillId="7" borderId="0" xfId="6" applyFont="1" applyFill="1" applyAlignment="1">
      <alignment horizontal="center" vertical="center"/>
    </xf>
    <xf numFmtId="38" fontId="52" fillId="7" borderId="0" xfId="7" applyFont="1" applyFill="1" applyAlignment="1">
      <alignment horizontal="center" vertical="center"/>
    </xf>
    <xf numFmtId="0" fontId="52" fillId="0" borderId="0" xfId="6" applyFont="1">
      <alignment vertical="center"/>
    </xf>
    <xf numFmtId="0" fontId="37" fillId="7" borderId="0" xfId="0" applyFont="1" applyFill="1">
      <alignment vertical="center"/>
    </xf>
    <xf numFmtId="0" fontId="52" fillId="7" borderId="0" xfId="0" applyFont="1" applyFill="1">
      <alignment vertical="center"/>
    </xf>
    <xf numFmtId="0" fontId="52" fillId="7" borderId="0" xfId="6" applyFont="1" applyFill="1" applyAlignment="1">
      <alignment horizontal="left" vertical="center"/>
    </xf>
    <xf numFmtId="0" fontId="5" fillId="0" borderId="36" xfId="6" applyFont="1" applyBorder="1" applyAlignment="1">
      <alignment horizontal="center" vertical="center" wrapText="1"/>
    </xf>
    <xf numFmtId="38" fontId="5" fillId="0" borderId="72" xfId="7" applyFont="1" applyBorder="1" applyAlignment="1">
      <alignment horizontal="center" vertical="center" wrapText="1"/>
    </xf>
    <xf numFmtId="0" fontId="5" fillId="0" borderId="43" xfId="6" applyFont="1" applyBorder="1" applyAlignment="1">
      <alignment horizontal="center" vertical="center" wrapText="1"/>
    </xf>
    <xf numFmtId="0" fontId="5" fillId="0" borderId="46" xfId="6" applyFont="1" applyBorder="1" applyAlignment="1">
      <alignment horizontal="center" vertical="center" wrapText="1"/>
    </xf>
    <xf numFmtId="40" fontId="36" fillId="14" borderId="73" xfId="7" applyNumberFormat="1" applyFont="1" applyFill="1" applyBorder="1" applyProtection="1">
      <alignment vertical="center"/>
      <protection hidden="1"/>
    </xf>
    <xf numFmtId="0" fontId="36" fillId="14" borderId="30" xfId="6" applyFont="1" applyFill="1" applyBorder="1" applyAlignment="1" applyProtection="1">
      <alignment horizontal="left" vertical="center" wrapText="1"/>
      <protection hidden="1"/>
    </xf>
    <xf numFmtId="191" fontId="9" fillId="0" borderId="0" xfId="6" applyNumberFormat="1" applyFont="1">
      <alignment vertical="center"/>
    </xf>
    <xf numFmtId="0" fontId="5" fillId="0" borderId="72" xfId="6" applyFont="1" applyBorder="1" applyAlignment="1">
      <alignment horizontal="center" vertical="center"/>
    </xf>
    <xf numFmtId="0" fontId="5" fillId="0" borderId="71" xfId="6" applyFont="1" applyBorder="1" applyAlignment="1">
      <alignment horizontal="center" vertical="center"/>
    </xf>
    <xf numFmtId="0" fontId="5" fillId="0" borderId="37" xfId="6" applyFont="1" applyBorder="1" applyAlignment="1">
      <alignment horizontal="center" vertical="center"/>
    </xf>
    <xf numFmtId="0" fontId="5" fillId="0" borderId="37" xfId="6" applyFont="1" applyBorder="1" applyAlignment="1">
      <alignment horizontal="center" vertical="center" wrapText="1"/>
    </xf>
    <xf numFmtId="0" fontId="9" fillId="0" borderId="11" xfId="6" applyFont="1" applyBorder="1" applyAlignment="1" applyProtection="1">
      <alignment horizontal="left" vertical="center"/>
      <protection locked="0"/>
    </xf>
    <xf numFmtId="0" fontId="9" fillId="0" borderId="12" xfId="6" applyFont="1" applyBorder="1" applyAlignment="1" applyProtection="1">
      <alignment horizontal="center" vertical="center"/>
      <protection locked="0"/>
    </xf>
    <xf numFmtId="0" fontId="9" fillId="0" borderId="0" xfId="6" applyFont="1" applyAlignment="1" applyProtection="1">
      <alignment horizontal="center" vertical="center"/>
      <protection locked="0"/>
    </xf>
    <xf numFmtId="0" fontId="9" fillId="0" borderId="11" xfId="6" applyFont="1" applyBorder="1" applyAlignment="1" applyProtection="1">
      <alignment horizontal="center" vertical="center"/>
      <protection locked="0"/>
    </xf>
    <xf numFmtId="38" fontId="9" fillId="0" borderId="12" xfId="7" applyFont="1" applyFill="1" applyBorder="1" applyProtection="1">
      <alignment vertical="center"/>
      <protection locked="0"/>
    </xf>
    <xf numFmtId="38" fontId="9" fillId="0" borderId="34" xfId="7" applyFont="1" applyFill="1" applyBorder="1" applyProtection="1">
      <alignment vertical="center"/>
      <protection locked="0"/>
    </xf>
    <xf numFmtId="2" fontId="9" fillId="0" borderId="136" xfId="6" applyNumberFormat="1" applyFont="1" applyBorder="1" applyProtection="1">
      <alignment vertical="center"/>
      <protection locked="0"/>
    </xf>
    <xf numFmtId="38" fontId="9" fillId="0" borderId="103" xfId="7" applyFont="1" applyBorder="1" applyAlignment="1" applyProtection="1">
      <alignment horizontal="center" vertical="center"/>
      <protection locked="0"/>
    </xf>
    <xf numFmtId="40" fontId="9" fillId="0" borderId="12" xfId="7" applyNumberFormat="1" applyFont="1" applyFill="1" applyBorder="1" applyProtection="1">
      <alignment vertical="center"/>
      <protection locked="0"/>
    </xf>
    <xf numFmtId="38" fontId="9" fillId="0" borderId="34" xfId="7" applyFont="1" applyFill="1" applyBorder="1" applyAlignment="1" applyProtection="1">
      <alignment horizontal="right" vertical="center"/>
      <protection locked="0"/>
    </xf>
    <xf numFmtId="0" fontId="9" fillId="0" borderId="106" xfId="6" applyFont="1" applyBorder="1" applyAlignment="1" applyProtection="1">
      <alignment horizontal="center" vertical="center"/>
      <protection locked="0"/>
    </xf>
    <xf numFmtId="40" fontId="9" fillId="0" borderId="22" xfId="6" applyNumberFormat="1" applyFont="1" applyBorder="1" applyProtection="1">
      <alignment vertical="center"/>
      <protection locked="0"/>
    </xf>
    <xf numFmtId="0" fontId="9" fillId="0" borderId="23" xfId="6" applyFont="1" applyBorder="1" applyAlignment="1" applyProtection="1">
      <alignment horizontal="left" vertical="center"/>
      <protection locked="0"/>
    </xf>
    <xf numFmtId="0" fontId="9" fillId="0" borderId="2" xfId="6" applyFont="1" applyBorder="1" applyAlignment="1" applyProtection="1">
      <alignment horizontal="center" vertical="center"/>
      <protection locked="0"/>
    </xf>
    <xf numFmtId="0" fontId="9" fillId="0" borderId="134" xfId="6" applyFont="1" applyBorder="1" applyAlignment="1" applyProtection="1">
      <alignment horizontal="center" vertical="center"/>
      <protection locked="0"/>
    </xf>
    <xf numFmtId="0" fontId="9" fillId="0" borderId="135" xfId="6" applyFont="1" applyBorder="1" applyAlignment="1" applyProtection="1">
      <alignment horizontal="center" vertical="center"/>
      <protection locked="0"/>
    </xf>
    <xf numFmtId="38" fontId="9" fillId="0" borderId="2" xfId="7" applyFont="1" applyFill="1" applyBorder="1" applyProtection="1">
      <alignment vertical="center"/>
      <protection locked="0"/>
    </xf>
    <xf numFmtId="2" fontId="9" fillId="0" borderId="24" xfId="6" applyNumberFormat="1" applyFont="1" applyBorder="1" applyProtection="1">
      <alignment vertical="center"/>
      <protection locked="0"/>
    </xf>
    <xf numFmtId="38" fontId="9" fillId="0" borderId="9" xfId="7" applyFont="1" applyBorder="1" applyAlignment="1" applyProtection="1">
      <alignment horizontal="center" vertical="center"/>
      <protection locked="0"/>
    </xf>
    <xf numFmtId="38" fontId="9" fillId="0" borderId="1" xfId="7" applyFont="1" applyFill="1" applyBorder="1" applyProtection="1">
      <alignment vertical="center"/>
      <protection locked="0"/>
    </xf>
    <xf numFmtId="40" fontId="9" fillId="0" borderId="1" xfId="7" applyNumberFormat="1" applyFont="1" applyFill="1" applyBorder="1" applyProtection="1">
      <alignment vertical="center"/>
      <protection locked="0"/>
    </xf>
    <xf numFmtId="38" fontId="9" fillId="0" borderId="7" xfId="7" applyFont="1" applyFill="1" applyBorder="1" applyAlignment="1" applyProtection="1">
      <alignment horizontal="right" vertical="center"/>
      <protection locked="0"/>
    </xf>
    <xf numFmtId="38" fontId="9" fillId="0" borderId="7" xfId="7" applyFont="1" applyFill="1" applyBorder="1" applyAlignment="1" applyProtection="1">
      <alignment horizontal="center" vertical="center"/>
      <protection locked="0"/>
    </xf>
    <xf numFmtId="40" fontId="9" fillId="0" borderId="28" xfId="6" applyNumberFormat="1" applyFont="1" applyBorder="1" applyProtection="1">
      <alignment vertical="center"/>
      <protection locked="0"/>
    </xf>
    <xf numFmtId="0" fontId="9" fillId="0" borderId="121" xfId="6" applyFont="1" applyBorder="1" applyAlignment="1" applyProtection="1">
      <alignment horizontal="left" vertical="center"/>
      <protection locked="0"/>
    </xf>
    <xf numFmtId="0" fontId="9" fillId="0" borderId="67" xfId="6" applyFont="1" applyBorder="1" applyAlignment="1" applyProtection="1">
      <alignment horizontal="center" vertical="center"/>
      <protection locked="0"/>
    </xf>
    <xf numFmtId="0" fontId="9" fillId="0" borderId="69" xfId="6" applyFont="1" applyBorder="1" applyAlignment="1" applyProtection="1">
      <alignment horizontal="center" vertical="center"/>
      <protection locked="0"/>
    </xf>
    <xf numFmtId="0" fontId="9" fillId="0" borderId="68" xfId="6" applyFont="1" applyBorder="1" applyAlignment="1" applyProtection="1">
      <alignment horizontal="center" vertical="center"/>
      <protection locked="0"/>
    </xf>
    <xf numFmtId="38" fontId="9" fillId="0" borderId="67" xfId="7" applyFont="1" applyFill="1" applyBorder="1" applyProtection="1">
      <alignment vertical="center"/>
      <protection locked="0"/>
    </xf>
    <xf numFmtId="2" fontId="9" fillId="0" borderId="111" xfId="6" applyNumberFormat="1" applyFont="1" applyBorder="1" applyProtection="1">
      <alignment vertical="center"/>
      <protection locked="0"/>
    </xf>
    <xf numFmtId="38" fontId="9" fillId="0" borderId="68" xfId="7" applyFont="1" applyBorder="1" applyAlignment="1" applyProtection="1">
      <alignment horizontal="center" vertical="center"/>
      <protection locked="0"/>
    </xf>
    <xf numFmtId="38" fontId="9" fillId="0" borderId="130" xfId="7" applyFont="1" applyFill="1" applyBorder="1" applyProtection="1">
      <alignment vertical="center"/>
      <protection locked="0"/>
    </xf>
    <xf numFmtId="40" fontId="9" fillId="0" borderId="67" xfId="7" applyNumberFormat="1" applyFont="1" applyFill="1" applyBorder="1" applyProtection="1">
      <alignment vertical="center"/>
      <protection locked="0"/>
    </xf>
    <xf numFmtId="38" fontId="9" fillId="0" borderId="67" xfId="7" applyFont="1" applyFill="1" applyBorder="1" applyAlignment="1" applyProtection="1">
      <alignment horizontal="right" vertical="center"/>
      <protection locked="0"/>
    </xf>
    <xf numFmtId="38" fontId="9" fillId="0" borderId="70" xfId="7" applyFont="1" applyFill="1" applyBorder="1" applyAlignment="1" applyProtection="1">
      <alignment horizontal="center" vertical="center"/>
      <protection locked="0"/>
    </xf>
    <xf numFmtId="38" fontId="9" fillId="0" borderId="14" xfId="7" applyFont="1" applyBorder="1" applyAlignment="1" applyProtection="1">
      <alignment horizontal="center" vertical="center"/>
      <protection locked="0"/>
    </xf>
    <xf numFmtId="38" fontId="9" fillId="0" borderId="15" xfId="7" applyFont="1" applyFill="1" applyBorder="1" applyProtection="1">
      <alignment vertical="center"/>
      <protection locked="0"/>
    </xf>
    <xf numFmtId="38" fontId="9" fillId="0" borderId="4" xfId="7" applyFont="1" applyFill="1" applyBorder="1" applyProtection="1">
      <alignment vertical="center"/>
      <protection locked="0"/>
    </xf>
    <xf numFmtId="40" fontId="9" fillId="0" borderId="4" xfId="7" applyNumberFormat="1" applyFont="1" applyFill="1" applyBorder="1" applyProtection="1">
      <alignment vertical="center"/>
      <protection locked="0"/>
    </xf>
    <xf numFmtId="38" fontId="9" fillId="0" borderId="4" xfId="7" applyFont="1" applyFill="1" applyBorder="1" applyAlignment="1" applyProtection="1">
      <alignment horizontal="right" vertical="center"/>
      <protection locked="0"/>
    </xf>
    <xf numFmtId="38" fontId="9" fillId="0" borderId="21" xfId="7" applyFont="1" applyFill="1" applyBorder="1" applyAlignment="1" applyProtection="1">
      <alignment horizontal="center" vertical="center"/>
      <protection locked="0"/>
    </xf>
    <xf numFmtId="38" fontId="9" fillId="0" borderId="23" xfId="7" applyFont="1" applyBorder="1" applyAlignment="1" applyProtection="1">
      <alignment horizontal="center" vertical="center"/>
      <protection locked="0"/>
    </xf>
    <xf numFmtId="0" fontId="9" fillId="0" borderId="7" xfId="6" applyFont="1" applyBorder="1" applyAlignment="1" applyProtection="1">
      <alignment horizontal="center" vertical="center"/>
      <protection locked="0"/>
    </xf>
    <xf numFmtId="38" fontId="9" fillId="0" borderId="16" xfId="7" applyFont="1" applyBorder="1" applyAlignment="1" applyProtection="1">
      <alignment horizontal="center" vertical="center"/>
      <protection locked="0"/>
    </xf>
    <xf numFmtId="40" fontId="9" fillId="0" borderId="15" xfId="7" applyNumberFormat="1" applyFont="1" applyFill="1" applyBorder="1" applyProtection="1">
      <alignment vertical="center"/>
      <protection locked="0"/>
    </xf>
    <xf numFmtId="38" fontId="9" fillId="0" borderId="3" xfId="7" applyFont="1" applyFill="1" applyBorder="1" applyAlignment="1" applyProtection="1">
      <alignment horizontal="center" vertical="center"/>
      <protection locked="0"/>
    </xf>
    <xf numFmtId="0" fontId="9" fillId="0" borderId="17" xfId="6" applyFont="1" applyBorder="1" applyAlignment="1">
      <alignment horizontal="center" vertical="center"/>
    </xf>
    <xf numFmtId="38" fontId="9" fillId="0" borderId="48" xfId="7" applyFont="1" applyFill="1" applyBorder="1" applyProtection="1">
      <alignment vertical="center"/>
    </xf>
    <xf numFmtId="38" fontId="9" fillId="5" borderId="18" xfId="7" applyFont="1" applyFill="1" applyBorder="1" applyProtection="1">
      <alignment vertical="center"/>
    </xf>
    <xf numFmtId="2" fontId="9" fillId="14" borderId="47" xfId="6" applyNumberFormat="1" applyFont="1" applyFill="1" applyBorder="1">
      <alignment vertical="center"/>
    </xf>
    <xf numFmtId="38" fontId="9" fillId="0" borderId="17" xfId="7" applyFont="1" applyBorder="1" applyAlignment="1" applyProtection="1">
      <alignment horizontal="center" vertical="center"/>
    </xf>
    <xf numFmtId="38" fontId="9" fillId="0" borderId="48" xfId="7" applyFont="1" applyFill="1" applyBorder="1" applyAlignment="1" applyProtection="1">
      <alignment horizontal="center" vertical="center"/>
    </xf>
    <xf numFmtId="0" fontId="9" fillId="0" borderId="18" xfId="6" applyFont="1" applyBorder="1" applyAlignment="1">
      <alignment horizontal="center" vertical="center"/>
    </xf>
    <xf numFmtId="40" fontId="9" fillId="14" borderId="18" xfId="6" applyNumberFormat="1" applyFont="1" applyFill="1" applyBorder="1">
      <alignment vertical="center"/>
    </xf>
    <xf numFmtId="40" fontId="9" fillId="5" borderId="18" xfId="6" applyNumberFormat="1" applyFont="1" applyFill="1" applyBorder="1">
      <alignment vertical="center"/>
    </xf>
    <xf numFmtId="38" fontId="9" fillId="0" borderId="90" xfId="7" applyFont="1" applyFill="1" applyBorder="1" applyAlignment="1" applyProtection="1">
      <alignment horizontal="center" vertical="center"/>
    </xf>
    <xf numFmtId="40" fontId="9" fillId="5" borderId="47" xfId="6" applyNumberFormat="1" applyFont="1" applyFill="1" applyBorder="1">
      <alignment vertical="center"/>
    </xf>
    <xf numFmtId="0" fontId="9" fillId="0" borderId="21" xfId="6" applyFont="1" applyBorder="1" applyAlignment="1">
      <alignment horizontal="left" vertical="center"/>
    </xf>
    <xf numFmtId="0" fontId="9" fillId="0" borderId="15" xfId="6" applyFont="1" applyBorder="1" applyAlignment="1">
      <alignment horizontal="center" vertical="center"/>
    </xf>
    <xf numFmtId="0" fontId="9" fillId="0" borderId="91" xfId="6" applyFont="1" applyBorder="1" applyAlignment="1">
      <alignment horizontal="center" vertical="center"/>
    </xf>
    <xf numFmtId="38" fontId="9" fillId="0" borderId="64" xfId="7" applyFont="1" applyFill="1" applyBorder="1" applyProtection="1">
      <alignment vertical="center"/>
    </xf>
    <xf numFmtId="2" fontId="9" fillId="0" borderId="63" xfId="6" applyNumberFormat="1" applyFont="1" applyBorder="1">
      <alignment vertical="center"/>
    </xf>
    <xf numFmtId="0" fontId="9" fillId="0" borderId="16" xfId="6" applyFont="1" applyBorder="1" applyAlignment="1">
      <alignment horizontal="left" vertical="center" wrapText="1"/>
    </xf>
    <xf numFmtId="0" fontId="9" fillId="0" borderId="1" xfId="6" applyFont="1" applyBorder="1" applyAlignment="1">
      <alignment horizontal="center" vertical="center" wrapText="1"/>
    </xf>
    <xf numFmtId="0" fontId="9" fillId="0" borderId="9" xfId="6" applyFont="1" applyBorder="1" applyAlignment="1">
      <alignment horizontal="center" vertical="center" wrapText="1"/>
    </xf>
    <xf numFmtId="0" fontId="9" fillId="0" borderId="92" xfId="6" applyFont="1" applyBorder="1" applyAlignment="1">
      <alignment horizontal="center" vertical="center" wrapText="1"/>
    </xf>
    <xf numFmtId="38" fontId="9" fillId="0" borderId="33" xfId="7" applyFont="1" applyFill="1" applyBorder="1" applyProtection="1">
      <alignment vertical="center"/>
    </xf>
    <xf numFmtId="2" fontId="9" fillId="0" borderId="35" xfId="6" applyNumberFormat="1" applyFont="1" applyBorder="1">
      <alignment vertical="center"/>
    </xf>
    <xf numFmtId="0" fontId="9" fillId="0" borderId="3" xfId="6" applyFont="1" applyBorder="1" applyAlignment="1">
      <alignment horizontal="left" vertical="center" wrapText="1"/>
    </xf>
    <xf numFmtId="0" fontId="9" fillId="0" borderId="2" xfId="6" applyFont="1" applyBorder="1" applyAlignment="1">
      <alignment horizontal="center" vertical="center" wrapText="1"/>
    </xf>
    <xf numFmtId="0" fontId="9" fillId="0" borderId="54" xfId="6" applyFont="1" applyBorder="1" applyAlignment="1">
      <alignment horizontal="center" vertical="center" wrapText="1"/>
    </xf>
    <xf numFmtId="0" fontId="9" fillId="0" borderId="93" xfId="6" applyFont="1" applyBorder="1" applyAlignment="1">
      <alignment horizontal="center" vertical="center" wrapText="1"/>
    </xf>
    <xf numFmtId="38" fontId="9" fillId="0" borderId="56" xfId="7" applyFont="1" applyFill="1" applyBorder="1" applyProtection="1">
      <alignment vertical="center"/>
    </xf>
    <xf numFmtId="2" fontId="9" fillId="0" borderId="55" xfId="6" applyNumberFormat="1" applyFont="1" applyBorder="1">
      <alignment vertical="center"/>
    </xf>
    <xf numFmtId="0" fontId="9" fillId="0" borderId="17" xfId="6" applyFont="1" applyBorder="1" applyAlignment="1">
      <alignment horizontal="center" vertical="center" wrapText="1"/>
    </xf>
    <xf numFmtId="38" fontId="9" fillId="0" borderId="50" xfId="7" applyFont="1" applyFill="1" applyBorder="1" applyProtection="1">
      <alignment vertical="center"/>
    </xf>
    <xf numFmtId="2" fontId="9" fillId="0" borderId="49" xfId="6" applyNumberFormat="1" applyFont="1" applyBorder="1">
      <alignment vertical="center"/>
    </xf>
    <xf numFmtId="38" fontId="9" fillId="0" borderId="18" xfId="7" applyFont="1" applyFill="1" applyBorder="1" applyAlignment="1" applyProtection="1">
      <alignment horizontal="center" vertical="center"/>
    </xf>
    <xf numFmtId="40" fontId="9" fillId="14" borderId="18" xfId="7" applyNumberFormat="1" applyFont="1" applyFill="1" applyBorder="1" applyAlignment="1" applyProtection="1">
      <alignment vertical="center"/>
    </xf>
    <xf numFmtId="40" fontId="9" fillId="5" borderId="18" xfId="7" applyNumberFormat="1" applyFont="1" applyFill="1" applyBorder="1" applyAlignment="1" applyProtection="1">
      <alignment vertical="center"/>
    </xf>
    <xf numFmtId="0" fontId="36" fillId="0" borderId="29" xfId="6" applyFont="1" applyBorder="1" applyAlignment="1">
      <alignment horizontal="center" vertical="center"/>
    </xf>
    <xf numFmtId="0" fontId="9" fillId="0" borderId="72" xfId="6" applyFont="1" applyBorder="1" applyAlignment="1">
      <alignment horizontal="center" vertical="center"/>
    </xf>
    <xf numFmtId="38" fontId="9" fillId="5" borderId="43" xfId="6" applyNumberFormat="1" applyFont="1" applyFill="1" applyBorder="1">
      <alignment vertical="center"/>
    </xf>
    <xf numFmtId="40" fontId="9" fillId="14" borderId="31" xfId="6" applyNumberFormat="1" applyFont="1" applyFill="1" applyBorder="1">
      <alignment vertical="center"/>
    </xf>
    <xf numFmtId="38" fontId="9" fillId="0" borderId="29" xfId="7" applyFont="1" applyBorder="1" applyAlignment="1" applyProtection="1">
      <alignment horizontal="center" vertical="center"/>
    </xf>
    <xf numFmtId="38" fontId="9" fillId="5" borderId="19" xfId="6" applyNumberFormat="1" applyFont="1" applyFill="1" applyBorder="1">
      <alignment vertical="center"/>
    </xf>
    <xf numFmtId="0" fontId="9" fillId="5" borderId="44" xfId="6" applyFont="1" applyFill="1" applyBorder="1" applyAlignment="1">
      <alignment horizontal="right" vertical="center"/>
    </xf>
    <xf numFmtId="38" fontId="36" fillId="14" borderId="30" xfId="7" applyFont="1" applyFill="1" applyBorder="1">
      <alignment vertical="center"/>
    </xf>
    <xf numFmtId="0" fontId="9" fillId="0" borderId="91" xfId="6" applyFont="1" applyBorder="1" applyAlignment="1" applyProtection="1">
      <alignment horizontal="center" vertical="center"/>
      <protection locked="0"/>
    </xf>
    <xf numFmtId="38" fontId="9" fillId="0" borderId="64" xfId="7" applyFont="1" applyFill="1" applyBorder="1" applyProtection="1">
      <alignment vertical="center"/>
      <protection locked="0"/>
    </xf>
    <xf numFmtId="2" fontId="9" fillId="0" borderId="63" xfId="6" applyNumberFormat="1" applyFont="1" applyBorder="1" applyProtection="1">
      <alignment vertical="center"/>
      <protection locked="0"/>
    </xf>
    <xf numFmtId="0" fontId="9" fillId="0" borderId="92" xfId="6" applyFont="1" applyBorder="1" applyAlignment="1" applyProtection="1">
      <alignment horizontal="center" vertical="center" wrapText="1"/>
      <protection locked="0"/>
    </xf>
    <xf numFmtId="38" fontId="9" fillId="0" borderId="33" xfId="7" applyFont="1" applyFill="1" applyBorder="1" applyProtection="1">
      <alignment vertical="center"/>
      <protection locked="0"/>
    </xf>
    <xf numFmtId="2" fontId="9" fillId="0" borderId="35" xfId="6" applyNumberFormat="1" applyFont="1" applyBorder="1" applyProtection="1">
      <alignment vertical="center"/>
      <protection locked="0"/>
    </xf>
    <xf numFmtId="0" fontId="9" fillId="0" borderId="93" xfId="6" applyFont="1" applyBorder="1" applyAlignment="1" applyProtection="1">
      <alignment horizontal="center" vertical="center" wrapText="1"/>
      <protection locked="0"/>
    </xf>
    <xf numFmtId="38" fontId="9" fillId="0" borderId="56" xfId="7" applyFont="1" applyFill="1" applyBorder="1" applyProtection="1">
      <alignment vertical="center"/>
      <protection locked="0"/>
    </xf>
    <xf numFmtId="2" fontId="9" fillId="0" borderId="55" xfId="6" applyNumberFormat="1" applyFont="1" applyBorder="1" applyProtection="1">
      <alignment vertical="center"/>
      <protection locked="0"/>
    </xf>
    <xf numFmtId="40" fontId="9" fillId="14" borderId="20" xfId="6" applyNumberFormat="1" applyFont="1" applyFill="1" applyBorder="1">
      <alignment vertical="center"/>
    </xf>
    <xf numFmtId="38" fontId="9" fillId="0" borderId="87" xfId="7" applyFont="1" applyFill="1" applyBorder="1" applyAlignment="1" applyProtection="1">
      <alignment horizontal="center" vertical="center"/>
    </xf>
    <xf numFmtId="0" fontId="9" fillId="0" borderId="14" xfId="6" applyFont="1" applyBorder="1" applyProtection="1">
      <alignment vertical="center"/>
      <protection locked="0"/>
    </xf>
    <xf numFmtId="0" fontId="9" fillId="0" borderId="78" xfId="6" applyFont="1" applyBorder="1" applyProtection="1">
      <alignment vertical="center"/>
      <protection locked="0"/>
    </xf>
    <xf numFmtId="0" fontId="9" fillId="0" borderId="15" xfId="6" applyFont="1" applyBorder="1" applyProtection="1">
      <alignment vertical="center"/>
      <protection locked="0"/>
    </xf>
    <xf numFmtId="0" fontId="9" fillId="0" borderId="32" xfId="6" applyFont="1" applyBorder="1" applyProtection="1">
      <alignment vertical="center"/>
      <protection locked="0"/>
    </xf>
    <xf numFmtId="0" fontId="9" fillId="0" borderId="85" xfId="6" applyFont="1" applyBorder="1" applyProtection="1">
      <alignment vertical="center"/>
      <protection locked="0"/>
    </xf>
    <xf numFmtId="0" fontId="9" fillId="0" borderId="75" xfId="6" applyFont="1" applyBorder="1" applyProtection="1">
      <alignment vertical="center"/>
      <protection locked="0"/>
    </xf>
    <xf numFmtId="0" fontId="9" fillId="0" borderId="79" xfId="6" applyFont="1" applyBorder="1" applyProtection="1">
      <alignment vertical="center"/>
      <protection locked="0"/>
    </xf>
    <xf numFmtId="0" fontId="9" fillId="0" borderId="80" xfId="6" applyFont="1" applyBorder="1" applyProtection="1">
      <alignment vertical="center"/>
      <protection locked="0"/>
    </xf>
    <xf numFmtId="0" fontId="9" fillId="0" borderId="82" xfId="6" applyFont="1" applyBorder="1" applyProtection="1">
      <alignment vertical="center"/>
      <protection locked="0"/>
    </xf>
    <xf numFmtId="0" fontId="9" fillId="0" borderId="83" xfId="6" applyFont="1" applyBorder="1" applyProtection="1">
      <alignment vertical="center"/>
      <protection locked="0"/>
    </xf>
    <xf numFmtId="0" fontId="9" fillId="0" borderId="76" xfId="6" applyFont="1" applyBorder="1" applyProtection="1">
      <alignment vertical="center"/>
      <protection locked="0"/>
    </xf>
    <xf numFmtId="0" fontId="9" fillId="0" borderId="77" xfId="6" applyFont="1" applyBorder="1" applyProtection="1">
      <alignment vertical="center"/>
      <protection locked="0"/>
    </xf>
    <xf numFmtId="0" fontId="9" fillId="0" borderId="81" xfId="6" applyFont="1" applyBorder="1" applyProtection="1">
      <alignment vertical="center"/>
      <protection locked="0"/>
    </xf>
    <xf numFmtId="0" fontId="9" fillId="0" borderId="84" xfId="6" applyFont="1" applyBorder="1" applyProtection="1">
      <alignment vertical="center"/>
      <protection locked="0"/>
    </xf>
    <xf numFmtId="0" fontId="9" fillId="0" borderId="19" xfId="6" applyFont="1" applyBorder="1" applyProtection="1">
      <alignment vertical="center"/>
      <protection locked="0"/>
    </xf>
    <xf numFmtId="0" fontId="9" fillId="0" borderId="34" xfId="6" applyFont="1" applyBorder="1" applyAlignment="1" applyProtection="1">
      <alignment horizontal="center" vertical="center"/>
      <protection locked="0"/>
    </xf>
    <xf numFmtId="0" fontId="9" fillId="0" borderId="137" xfId="6" applyFont="1" applyBorder="1" applyAlignment="1" applyProtection="1">
      <alignment horizontal="center" vertical="center"/>
      <protection locked="0"/>
    </xf>
    <xf numFmtId="0" fontId="9" fillId="0" borderId="21" xfId="6" applyFont="1" applyBorder="1" applyAlignment="1" applyProtection="1">
      <alignment horizontal="center" vertical="center"/>
      <protection locked="0"/>
    </xf>
    <xf numFmtId="0" fontId="9" fillId="0" borderId="90" xfId="6" applyFont="1" applyBorder="1" applyAlignment="1">
      <alignment horizontal="center" vertical="center"/>
    </xf>
    <xf numFmtId="38" fontId="9" fillId="0" borderId="7" xfId="7" applyFont="1" applyFill="1" applyBorder="1" applyProtection="1">
      <alignment vertical="center"/>
      <protection locked="0"/>
    </xf>
    <xf numFmtId="38" fontId="9" fillId="0" borderId="3" xfId="7" applyFont="1" applyFill="1" applyBorder="1" applyProtection="1">
      <alignment vertical="center"/>
      <protection locked="0"/>
    </xf>
    <xf numFmtId="0" fontId="5" fillId="0" borderId="38" xfId="6" applyFont="1" applyBorder="1" applyAlignment="1">
      <alignment horizontal="center" vertical="center" wrapText="1"/>
    </xf>
    <xf numFmtId="38" fontId="9" fillId="0" borderId="102" xfId="7" applyFont="1" applyFill="1" applyBorder="1" applyProtection="1">
      <alignment vertical="center"/>
      <protection locked="0"/>
    </xf>
    <xf numFmtId="38" fontId="9" fillId="0" borderId="106" xfId="7" applyFont="1" applyFill="1" applyBorder="1" applyProtection="1">
      <alignment vertical="center"/>
      <protection locked="0"/>
    </xf>
    <xf numFmtId="0" fontId="9" fillId="0" borderId="70" xfId="6" applyFont="1" applyBorder="1" applyAlignment="1" applyProtection="1">
      <alignment horizontal="center" vertical="center"/>
      <protection locked="0"/>
    </xf>
    <xf numFmtId="38" fontId="9" fillId="0" borderId="18" xfId="7" applyFont="1" applyFill="1" applyBorder="1" applyProtection="1">
      <alignment vertical="center"/>
    </xf>
    <xf numFmtId="0" fontId="5" fillId="0" borderId="138" xfId="6" applyFont="1" applyBorder="1" applyAlignment="1">
      <alignment horizontal="center" vertical="center" wrapText="1"/>
    </xf>
    <xf numFmtId="0" fontId="9" fillId="0" borderId="48" xfId="6" applyFont="1" applyBorder="1" applyAlignment="1">
      <alignment horizontal="center" vertical="center"/>
    </xf>
    <xf numFmtId="38" fontId="9" fillId="0" borderId="0" xfId="7" applyFont="1" applyAlignment="1" applyProtection="1">
      <alignment horizontal="center" vertical="center"/>
    </xf>
    <xf numFmtId="38" fontId="9" fillId="0" borderId="10" xfId="7" applyFont="1" applyBorder="1" applyAlignment="1" applyProtection="1">
      <alignment horizontal="center" vertical="center"/>
    </xf>
    <xf numFmtId="38" fontId="9" fillId="0" borderId="10" xfId="7" applyFont="1" applyFill="1" applyBorder="1" applyProtection="1">
      <alignment vertical="center"/>
    </xf>
    <xf numFmtId="38" fontId="9" fillId="0" borderId="10" xfId="7" applyFont="1" applyFill="1" applyBorder="1" applyAlignment="1" applyProtection="1">
      <alignment horizontal="right" vertical="center"/>
    </xf>
    <xf numFmtId="2" fontId="36" fillId="0" borderId="10" xfId="7" applyNumberFormat="1" applyFont="1" applyFill="1" applyBorder="1" applyProtection="1">
      <alignment vertical="center"/>
    </xf>
    <xf numFmtId="0" fontId="5" fillId="0" borderId="96" xfId="6" applyFont="1" applyBorder="1" applyAlignment="1">
      <alignment horizontal="center" vertical="center"/>
    </xf>
    <xf numFmtId="0" fontId="5" fillId="0" borderId="94" xfId="6" applyFont="1" applyBorder="1" applyAlignment="1">
      <alignment horizontal="center" vertical="center"/>
    </xf>
    <xf numFmtId="0" fontId="5" fillId="0" borderId="95" xfId="6" applyFont="1" applyBorder="1" applyAlignment="1">
      <alignment horizontal="center" vertical="center"/>
    </xf>
    <xf numFmtId="0" fontId="5" fillId="0" borderId="94" xfId="6" applyFont="1" applyBorder="1" applyAlignment="1">
      <alignment horizontal="center" vertical="center" wrapText="1"/>
    </xf>
    <xf numFmtId="0" fontId="5" fillId="0" borderId="95" xfId="6" applyFont="1" applyBorder="1" applyAlignment="1">
      <alignment horizontal="center" vertical="center" wrapText="1"/>
    </xf>
    <xf numFmtId="38" fontId="5" fillId="0" borderId="72" xfId="7" applyFont="1" applyBorder="1" applyAlignment="1" applyProtection="1">
      <alignment horizontal="center" vertical="center" wrapText="1"/>
    </xf>
    <xf numFmtId="0" fontId="5" fillId="0" borderId="104" xfId="6" applyFont="1" applyBorder="1" applyAlignment="1">
      <alignment horizontal="center" vertical="center" wrapText="1"/>
    </xf>
    <xf numFmtId="0" fontId="9" fillId="0" borderId="114" xfId="6" applyFont="1" applyBorder="1" applyAlignment="1">
      <alignment horizontal="left" vertical="center"/>
    </xf>
    <xf numFmtId="0" fontId="9" fillId="0" borderId="113" xfId="6" applyFont="1" applyBorder="1" applyAlignment="1">
      <alignment horizontal="center" vertical="center"/>
    </xf>
    <xf numFmtId="0" fontId="9" fillId="0" borderId="112" xfId="6" applyFont="1" applyBorder="1" applyAlignment="1">
      <alignment horizontal="center" vertical="center"/>
    </xf>
    <xf numFmtId="0" fontId="9" fillId="0" borderId="125" xfId="6" applyFont="1" applyBorder="1" applyAlignment="1">
      <alignment horizontal="center" vertical="center"/>
    </xf>
    <xf numFmtId="38" fontId="9" fillId="0" borderId="123" xfId="7" applyFont="1" applyFill="1" applyBorder="1" applyProtection="1">
      <alignment vertical="center"/>
    </xf>
    <xf numFmtId="0" fontId="9" fillId="0" borderId="107" xfId="6" applyFont="1" applyBorder="1" applyAlignment="1">
      <alignment horizontal="center" vertical="center"/>
    </xf>
    <xf numFmtId="38" fontId="9" fillId="0" borderId="115" xfId="7" applyFont="1" applyFill="1" applyBorder="1" applyProtection="1">
      <alignment vertical="center"/>
    </xf>
    <xf numFmtId="2" fontId="9" fillId="0" borderId="110" xfId="6" applyNumberFormat="1" applyFont="1" applyBorder="1">
      <alignment vertical="center"/>
    </xf>
    <xf numFmtId="38" fontId="9" fillId="0" borderId="108" xfId="7" applyFont="1" applyBorder="1" applyAlignment="1" applyProtection="1">
      <alignment horizontal="center" vertical="center"/>
    </xf>
    <xf numFmtId="38" fontId="9" fillId="0" borderId="109" xfId="7" applyFont="1" applyFill="1" applyBorder="1" applyProtection="1">
      <alignment vertical="center"/>
    </xf>
    <xf numFmtId="38" fontId="9" fillId="0" borderId="131" xfId="7" applyFont="1" applyFill="1" applyBorder="1" applyProtection="1">
      <alignment vertical="center"/>
    </xf>
    <xf numFmtId="40" fontId="9" fillId="0" borderId="133" xfId="7" applyNumberFormat="1" applyFont="1" applyFill="1" applyBorder="1" applyProtection="1">
      <alignment vertical="center"/>
    </xf>
    <xf numFmtId="38" fontId="9" fillId="0" borderId="34" xfId="7" applyFont="1" applyFill="1" applyBorder="1" applyAlignment="1" applyProtection="1">
      <alignment horizontal="right" vertical="center"/>
    </xf>
    <xf numFmtId="0" fontId="9" fillId="0" borderId="106" xfId="6" applyFont="1" applyBorder="1" applyAlignment="1">
      <alignment horizontal="center" vertical="center"/>
    </xf>
    <xf numFmtId="40" fontId="9" fillId="0" borderId="22" xfId="6" applyNumberFormat="1" applyFont="1" applyBorder="1">
      <alignment vertical="center"/>
    </xf>
    <xf numFmtId="0" fontId="9" fillId="0" borderId="117" xfId="6" applyFont="1" applyBorder="1" applyAlignment="1">
      <alignment horizontal="left" vertical="center"/>
    </xf>
    <xf numFmtId="0" fontId="9" fillId="0" borderId="2" xfId="6" applyFont="1" applyBorder="1" applyAlignment="1">
      <alignment horizontal="center" vertical="center"/>
    </xf>
    <xf numFmtId="0" fontId="9" fillId="0" borderId="119" xfId="6" applyFont="1" applyBorder="1" applyAlignment="1">
      <alignment horizontal="center" vertical="center"/>
    </xf>
    <xf numFmtId="0" fontId="9" fillId="0" borderId="126" xfId="6" applyFont="1" applyBorder="1" applyAlignment="1">
      <alignment horizontal="center" vertical="center"/>
    </xf>
    <xf numFmtId="38" fontId="9" fillId="0" borderId="124" xfId="7" applyFont="1" applyFill="1" applyBorder="1" applyProtection="1">
      <alignment vertical="center"/>
    </xf>
    <xf numFmtId="0" fontId="9" fillId="0" borderId="127" xfId="6" applyFont="1" applyBorder="1" applyAlignment="1">
      <alignment horizontal="center" vertical="center"/>
    </xf>
    <xf numFmtId="38" fontId="9" fillId="0" borderId="117" xfId="7" applyFont="1" applyFill="1" applyBorder="1" applyProtection="1">
      <alignment vertical="center"/>
    </xf>
    <xf numFmtId="2" fontId="9" fillId="0" borderId="129" xfId="6" applyNumberFormat="1" applyFont="1" applyBorder="1">
      <alignment vertical="center"/>
    </xf>
    <xf numFmtId="38" fontId="9" fillId="0" borderId="127" xfId="7" applyFont="1" applyBorder="1" applyAlignment="1" applyProtection="1">
      <alignment horizontal="center" vertical="center"/>
    </xf>
    <xf numFmtId="38" fontId="9" fillId="0" borderId="122" xfId="7" applyFont="1" applyFill="1" applyBorder="1" applyProtection="1">
      <alignment vertical="center"/>
    </xf>
    <xf numFmtId="38" fontId="9" fillId="0" borderId="132" xfId="7" applyFont="1" applyFill="1" applyBorder="1" applyProtection="1">
      <alignment vertical="center"/>
    </xf>
    <xf numFmtId="40" fontId="9" fillId="0" borderId="105" xfId="7" applyNumberFormat="1" applyFont="1" applyFill="1" applyBorder="1" applyProtection="1">
      <alignment vertical="center"/>
    </xf>
    <xf numFmtId="38" fontId="9" fillId="0" borderId="7" xfId="7" applyFont="1" applyFill="1" applyBorder="1" applyAlignment="1" applyProtection="1">
      <alignment horizontal="center" vertical="center"/>
    </xf>
    <xf numFmtId="40" fontId="9" fillId="0" borderId="28" xfId="6" applyNumberFormat="1" applyFont="1" applyBorder="1">
      <alignment vertical="center"/>
    </xf>
    <xf numFmtId="0" fontId="9" fillId="0" borderId="116" xfId="6" applyFont="1" applyBorder="1" applyAlignment="1">
      <alignment horizontal="left" vertical="center"/>
    </xf>
    <xf numFmtId="0" fontId="9" fillId="0" borderId="118" xfId="6" applyFont="1" applyBorder="1" applyAlignment="1">
      <alignment horizontal="center" vertical="center"/>
    </xf>
    <xf numFmtId="0" fontId="9" fillId="0" borderId="120" xfId="6" applyFont="1" applyBorder="1" applyAlignment="1">
      <alignment horizontal="center" vertical="center"/>
    </xf>
    <xf numFmtId="0" fontId="9" fillId="0" borderId="121" xfId="6" applyFont="1" applyBorder="1" applyAlignment="1">
      <alignment horizontal="center" vertical="center"/>
    </xf>
    <xf numFmtId="38" fontId="9" fillId="0" borderId="118" xfId="7" applyFont="1" applyFill="1" applyBorder="1" applyProtection="1">
      <alignment vertical="center"/>
    </xf>
    <xf numFmtId="2" fontId="9" fillId="0" borderId="128" xfId="6" applyNumberFormat="1" applyFont="1" applyBorder="1">
      <alignment vertical="center"/>
    </xf>
    <xf numFmtId="38" fontId="9" fillId="0" borderId="68" xfId="7" applyFont="1" applyBorder="1" applyAlignment="1" applyProtection="1">
      <alignment horizontal="center" vertical="center"/>
    </xf>
    <xf numFmtId="38" fontId="9" fillId="0" borderId="130" xfId="7" applyFont="1" applyFill="1" applyBorder="1" applyProtection="1">
      <alignment vertical="center"/>
    </xf>
    <xf numFmtId="40" fontId="9" fillId="0" borderId="67" xfId="7" applyNumberFormat="1" applyFont="1" applyFill="1" applyBorder="1" applyProtection="1">
      <alignment vertical="center"/>
    </xf>
    <xf numFmtId="38" fontId="9" fillId="0" borderId="67" xfId="7" applyFont="1" applyFill="1" applyBorder="1" applyAlignment="1" applyProtection="1">
      <alignment horizontal="right" vertical="center"/>
    </xf>
    <xf numFmtId="38" fontId="9" fillId="0" borderId="70" xfId="7" applyFont="1" applyFill="1" applyBorder="1" applyAlignment="1" applyProtection="1">
      <alignment horizontal="center" vertical="center"/>
    </xf>
    <xf numFmtId="38" fontId="9" fillId="0" borderId="14" xfId="7" applyFont="1" applyBorder="1" applyAlignment="1" applyProtection="1">
      <alignment horizontal="center" vertical="center"/>
    </xf>
    <xf numFmtId="38" fontId="9" fillId="0" borderId="15" xfId="7" applyFont="1" applyFill="1" applyBorder="1" applyProtection="1">
      <alignment vertical="center"/>
    </xf>
    <xf numFmtId="38" fontId="9" fillId="0" borderId="4" xfId="7" applyFont="1" applyFill="1" applyBorder="1" applyProtection="1">
      <alignment vertical="center"/>
    </xf>
    <xf numFmtId="40" fontId="9" fillId="0" borderId="4" xfId="7" applyNumberFormat="1" applyFont="1" applyFill="1" applyBorder="1" applyProtection="1">
      <alignment vertical="center"/>
    </xf>
    <xf numFmtId="38" fontId="9" fillId="0" borderId="4" xfId="7" applyFont="1" applyFill="1" applyBorder="1" applyAlignment="1" applyProtection="1">
      <alignment horizontal="right" vertical="center"/>
    </xf>
    <xf numFmtId="38" fontId="9" fillId="0" borderId="21" xfId="7" applyFont="1" applyFill="1" applyBorder="1" applyAlignment="1" applyProtection="1">
      <alignment horizontal="center" vertical="center"/>
    </xf>
    <xf numFmtId="38" fontId="9" fillId="0" borderId="23" xfId="7" applyFont="1" applyBorder="1" applyAlignment="1" applyProtection="1">
      <alignment horizontal="center" vertical="center"/>
    </xf>
    <xf numFmtId="38" fontId="9" fillId="0" borderId="1" xfId="7" applyFont="1" applyFill="1" applyBorder="1" applyProtection="1">
      <alignment vertical="center"/>
    </xf>
    <xf numFmtId="0" fontId="9" fillId="0" borderId="7" xfId="6" applyFont="1" applyBorder="1" applyAlignment="1">
      <alignment horizontal="center" vertical="center"/>
    </xf>
    <xf numFmtId="38" fontId="9" fillId="0" borderId="16" xfId="7" applyFont="1" applyBorder="1" applyAlignment="1" applyProtection="1">
      <alignment horizontal="center" vertical="center"/>
    </xf>
    <xf numFmtId="38" fontId="9" fillId="0" borderId="2" xfId="7" applyFont="1" applyFill="1" applyBorder="1" applyProtection="1">
      <alignment vertical="center"/>
    </xf>
    <xf numFmtId="40" fontId="9" fillId="0" borderId="15" xfId="7" applyNumberFormat="1" applyFont="1" applyFill="1" applyBorder="1" applyProtection="1">
      <alignment vertical="center"/>
    </xf>
    <xf numFmtId="38" fontId="9" fillId="0" borderId="3" xfId="7" applyFont="1" applyFill="1" applyBorder="1" applyAlignment="1" applyProtection="1">
      <alignment horizontal="center" vertical="center"/>
    </xf>
    <xf numFmtId="40" fontId="9" fillId="14" borderId="71" xfId="6" applyNumberFormat="1" applyFont="1" applyFill="1" applyBorder="1">
      <alignment vertical="center"/>
    </xf>
    <xf numFmtId="0" fontId="9" fillId="0" borderId="41" xfId="6" applyFont="1" applyBorder="1">
      <alignment vertical="center"/>
    </xf>
    <xf numFmtId="38" fontId="9" fillId="0" borderId="0" xfId="7" applyFont="1" applyBorder="1" applyAlignment="1" applyProtection="1">
      <alignment horizontal="center" vertical="center"/>
    </xf>
    <xf numFmtId="38" fontId="9" fillId="0" borderId="0" xfId="7" applyFont="1" applyFill="1" applyBorder="1" applyAlignment="1" applyProtection="1">
      <alignment horizontal="right" vertical="center"/>
    </xf>
    <xf numFmtId="38" fontId="36" fillId="14" borderId="30" xfId="7" applyFont="1" applyFill="1" applyBorder="1" applyProtection="1">
      <alignment vertical="center"/>
    </xf>
    <xf numFmtId="38" fontId="9" fillId="0" borderId="0" xfId="7" applyFont="1" applyFill="1" applyBorder="1" applyAlignment="1" applyProtection="1">
      <alignment horizontal="center" vertical="center"/>
    </xf>
    <xf numFmtId="38" fontId="9" fillId="0" borderId="40" xfId="7" applyFont="1" applyFill="1" applyBorder="1" applyAlignment="1" applyProtection="1">
      <alignment vertical="center" wrapText="1"/>
    </xf>
    <xf numFmtId="38" fontId="9" fillId="0" borderId="0" xfId="7" applyFont="1" applyFill="1" applyBorder="1" applyAlignment="1" applyProtection="1">
      <alignment vertical="center" wrapText="1"/>
    </xf>
    <xf numFmtId="0" fontId="36" fillId="14" borderId="30" xfId="6" applyFont="1" applyFill="1" applyBorder="1" applyAlignment="1">
      <alignment horizontal="left" vertical="center" wrapText="1"/>
    </xf>
    <xf numFmtId="40" fontId="36" fillId="14" borderId="73" xfId="7" applyNumberFormat="1" applyFont="1" applyFill="1" applyBorder="1" applyProtection="1">
      <alignment vertical="center"/>
    </xf>
    <xf numFmtId="0" fontId="9" fillId="0" borderId="14" xfId="6" applyFont="1" applyBorder="1">
      <alignment vertical="center"/>
    </xf>
    <xf numFmtId="0" fontId="9" fillId="0" borderId="78" xfId="6" applyFont="1" applyBorder="1">
      <alignment vertical="center"/>
    </xf>
    <xf numFmtId="0" fontId="9" fillId="0" borderId="15" xfId="6" applyFont="1" applyBorder="1">
      <alignment vertical="center"/>
    </xf>
    <xf numFmtId="0" fontId="9" fillId="0" borderId="32" xfId="6" applyFont="1" applyBorder="1">
      <alignment vertical="center"/>
    </xf>
    <xf numFmtId="0" fontId="9" fillId="0" borderId="85" xfId="6" applyFont="1" applyBorder="1">
      <alignment vertical="center"/>
    </xf>
    <xf numFmtId="0" fontId="9" fillId="0" borderId="75" xfId="6" applyFont="1" applyBorder="1">
      <alignment vertical="center"/>
    </xf>
    <xf numFmtId="0" fontId="9" fillId="0" borderId="79" xfId="6" applyFont="1" applyBorder="1">
      <alignment vertical="center"/>
    </xf>
    <xf numFmtId="0" fontId="9" fillId="0" borderId="80" xfId="6" applyFont="1" applyBorder="1">
      <alignment vertical="center"/>
    </xf>
    <xf numFmtId="0" fontId="9" fillId="0" borderId="82" xfId="6" applyFont="1" applyBorder="1">
      <alignment vertical="center"/>
    </xf>
    <xf numFmtId="0" fontId="9" fillId="0" borderId="83" xfId="6" applyFont="1" applyBorder="1">
      <alignment vertical="center"/>
    </xf>
    <xf numFmtId="0" fontId="9" fillId="0" borderId="76" xfId="6" applyFont="1" applyBorder="1">
      <alignment vertical="center"/>
    </xf>
    <xf numFmtId="0" fontId="9" fillId="0" borderId="77" xfId="6" applyFont="1" applyBorder="1">
      <alignment vertical="center"/>
    </xf>
    <xf numFmtId="0" fontId="9" fillId="0" borderId="81" xfId="6" applyFont="1" applyBorder="1">
      <alignment vertical="center"/>
    </xf>
    <xf numFmtId="0" fontId="9" fillId="0" borderId="84" xfId="6" applyFont="1" applyBorder="1">
      <alignment vertical="center"/>
    </xf>
    <xf numFmtId="0" fontId="9" fillId="0" borderId="19" xfId="6" applyFont="1" applyBorder="1">
      <alignment vertical="center"/>
    </xf>
    <xf numFmtId="0" fontId="52" fillId="0" borderId="0" xfId="6" applyFont="1" applyAlignment="1">
      <alignment horizontal="left" vertical="center"/>
    </xf>
    <xf numFmtId="0" fontId="52" fillId="0" borderId="0" xfId="6" applyFont="1" applyAlignment="1">
      <alignment horizontal="center" vertical="center"/>
    </xf>
    <xf numFmtId="0" fontId="37" fillId="0" borderId="0" xfId="6" applyFont="1" applyAlignment="1"/>
    <xf numFmtId="38" fontId="37" fillId="0" borderId="0" xfId="7" applyFont="1" applyAlignment="1" applyProtection="1">
      <alignment horizontal="center"/>
    </xf>
    <xf numFmtId="38" fontId="52" fillId="0" borderId="0" xfId="7" applyFont="1" applyAlignment="1" applyProtection="1">
      <alignment horizontal="center" vertical="center"/>
    </xf>
    <xf numFmtId="0" fontId="52" fillId="0" borderId="0" xfId="6" applyFont="1" applyAlignment="1">
      <alignment vertical="center" wrapText="1"/>
    </xf>
    <xf numFmtId="38" fontId="52" fillId="0" borderId="0" xfId="7" applyFont="1" applyFill="1" applyBorder="1" applyProtection="1">
      <alignment vertical="center"/>
    </xf>
    <xf numFmtId="38" fontId="52" fillId="0" borderId="0" xfId="7" applyFont="1" applyAlignment="1" applyProtection="1">
      <alignment horizontal="center" vertical="center" wrapText="1"/>
    </xf>
    <xf numFmtId="38" fontId="52" fillId="7" borderId="0" xfId="7" applyFont="1" applyFill="1" applyAlignment="1" applyProtection="1">
      <alignment horizontal="center" vertical="center"/>
    </xf>
    <xf numFmtId="38" fontId="9" fillId="7" borderId="0" xfId="7" applyFont="1" applyFill="1" applyAlignment="1" applyProtection="1">
      <alignment horizontal="center" vertical="center"/>
    </xf>
    <xf numFmtId="0" fontId="5" fillId="0" borderId="139" xfId="6" applyFont="1" applyBorder="1" applyAlignment="1">
      <alignment horizontal="center" vertical="center" wrapText="1"/>
    </xf>
    <xf numFmtId="0" fontId="9" fillId="0" borderId="70" xfId="6" applyFont="1" applyBorder="1" applyAlignment="1">
      <alignment horizontal="center" vertical="center"/>
    </xf>
    <xf numFmtId="0" fontId="9" fillId="0" borderId="140" xfId="6" applyFont="1" applyBorder="1" applyAlignment="1">
      <alignment horizontal="center" vertical="center"/>
    </xf>
    <xf numFmtId="0" fontId="9" fillId="0" borderId="3" xfId="6" applyFont="1" applyBorder="1" applyAlignment="1">
      <alignment horizontal="center" vertical="center"/>
    </xf>
    <xf numFmtId="0" fontId="9" fillId="0" borderId="141" xfId="6" applyFont="1" applyBorder="1" applyAlignment="1">
      <alignment horizontal="center" vertical="center"/>
    </xf>
    <xf numFmtId="38" fontId="9" fillId="0" borderId="67" xfId="7" applyFont="1" applyFill="1" applyBorder="1" applyProtection="1">
      <alignment vertical="center"/>
    </xf>
    <xf numFmtId="0" fontId="9" fillId="0" borderId="21" xfId="6" applyFont="1" applyBorder="1" applyAlignment="1">
      <alignment horizontal="center" vertical="center"/>
    </xf>
    <xf numFmtId="38" fontId="9" fillId="0" borderId="12" xfId="7" applyFont="1" applyFill="1" applyBorder="1" applyProtection="1">
      <alignment vertical="center"/>
    </xf>
    <xf numFmtId="38" fontId="9" fillId="0" borderId="1" xfId="7" applyFont="1" applyFill="1" applyBorder="1" applyAlignment="1" applyProtection="1">
      <alignment horizontal="right" vertical="center"/>
    </xf>
    <xf numFmtId="0" fontId="9" fillId="0" borderId="21" xfId="6" applyFont="1" applyBorder="1" applyAlignment="1" applyProtection="1">
      <alignment horizontal="left" vertical="center"/>
      <protection locked="0"/>
    </xf>
    <xf numFmtId="0" fontId="9" fillId="0" borderId="15" xfId="6" applyFont="1" applyBorder="1" applyAlignment="1" applyProtection="1">
      <alignment horizontal="center" vertical="center"/>
      <protection locked="0"/>
    </xf>
    <xf numFmtId="0" fontId="9" fillId="0" borderId="16" xfId="6" applyFont="1" applyBorder="1" applyAlignment="1" applyProtection="1">
      <alignment horizontal="left" vertical="center" wrapText="1"/>
      <protection locked="0"/>
    </xf>
    <xf numFmtId="0" fontId="9" fillId="0" borderId="1" xfId="6" applyFont="1" applyBorder="1" applyAlignment="1" applyProtection="1">
      <alignment horizontal="center" vertical="center" wrapText="1"/>
      <protection locked="0"/>
    </xf>
    <xf numFmtId="0" fontId="9" fillId="0" borderId="9" xfId="6" applyFont="1" applyBorder="1" applyAlignment="1" applyProtection="1">
      <alignment horizontal="center" vertical="center" wrapText="1"/>
      <protection locked="0"/>
    </xf>
    <xf numFmtId="0" fontId="9" fillId="0" borderId="3" xfId="6" applyFont="1" applyBorder="1" applyAlignment="1" applyProtection="1">
      <alignment horizontal="left" vertical="center" wrapText="1"/>
      <protection locked="0"/>
    </xf>
    <xf numFmtId="0" fontId="9" fillId="0" borderId="2" xfId="6" applyFont="1" applyBorder="1" applyAlignment="1" applyProtection="1">
      <alignment horizontal="center" vertical="center" wrapText="1"/>
      <protection locked="0"/>
    </xf>
    <xf numFmtId="0" fontId="9" fillId="0" borderId="54" xfId="6" applyFont="1" applyBorder="1" applyAlignment="1" applyProtection="1">
      <alignment horizontal="center" vertical="center" wrapText="1"/>
      <protection locked="0"/>
    </xf>
    <xf numFmtId="0" fontId="39" fillId="9" borderId="0" xfId="0" applyFont="1" applyFill="1" applyAlignment="1">
      <alignment horizontal="left" vertical="center"/>
    </xf>
    <xf numFmtId="0" fontId="37" fillId="11" borderId="0" xfId="0" applyFont="1" applyFill="1" applyAlignment="1">
      <alignment horizontal="left" vertical="center"/>
    </xf>
    <xf numFmtId="0" fontId="36" fillId="10" borderId="25" xfId="0" applyFont="1" applyFill="1" applyBorder="1" applyAlignment="1">
      <alignment horizontal="left" vertical="center"/>
    </xf>
    <xf numFmtId="0" fontId="36" fillId="10" borderId="26" xfId="0" applyFont="1" applyFill="1" applyBorder="1" applyAlignment="1">
      <alignment horizontal="left" vertical="center"/>
    </xf>
    <xf numFmtId="0" fontId="36" fillId="10" borderId="23" xfId="0" applyFont="1" applyFill="1" applyBorder="1" applyAlignment="1">
      <alignment horizontal="left" vertical="center"/>
    </xf>
    <xf numFmtId="0" fontId="36" fillId="10" borderId="1" xfId="0" applyFont="1" applyFill="1" applyBorder="1" applyAlignment="1">
      <alignment horizontal="left" vertical="center"/>
    </xf>
    <xf numFmtId="0" fontId="38" fillId="9" borderId="12" xfId="0" applyFont="1" applyFill="1" applyBorder="1" applyAlignment="1">
      <alignment horizontal="center" vertical="center"/>
    </xf>
    <xf numFmtId="0" fontId="38" fillId="9" borderId="22" xfId="0" applyFont="1" applyFill="1" applyBorder="1" applyAlignment="1">
      <alignment horizontal="center" vertical="center"/>
    </xf>
    <xf numFmtId="0" fontId="36" fillId="10" borderId="1" xfId="0" applyFont="1" applyFill="1" applyBorder="1" applyAlignment="1">
      <alignment horizontal="center" vertical="center"/>
    </xf>
    <xf numFmtId="0" fontId="36" fillId="10" borderId="24" xfId="0" applyFont="1" applyFill="1" applyBorder="1" applyAlignment="1">
      <alignment horizontal="center" vertical="center"/>
    </xf>
    <xf numFmtId="0" fontId="36" fillId="10" borderId="26" xfId="0" applyFont="1" applyFill="1" applyBorder="1" applyAlignment="1">
      <alignment horizontal="center" vertical="center"/>
    </xf>
    <xf numFmtId="0" fontId="36" fillId="10" borderId="27" xfId="0" applyFont="1" applyFill="1" applyBorder="1" applyAlignment="1">
      <alignment horizontal="center" vertical="center"/>
    </xf>
    <xf numFmtId="0" fontId="38" fillId="9" borderId="11" xfId="0" applyFont="1" applyFill="1" applyBorder="1" applyAlignment="1">
      <alignment horizontal="center" vertical="center"/>
    </xf>
    <xf numFmtId="0" fontId="8" fillId="7" borderId="0" xfId="0" applyFont="1" applyFill="1" applyAlignment="1">
      <alignment horizontal="left" vertical="center"/>
    </xf>
    <xf numFmtId="0" fontId="8" fillId="10" borderId="0" xfId="0" applyFont="1" applyFill="1" applyAlignment="1">
      <alignment horizontal="left" vertical="top" wrapText="1"/>
    </xf>
    <xf numFmtId="176" fontId="52" fillId="0" borderId="1" xfId="0" applyNumberFormat="1" applyFont="1" applyBorder="1">
      <alignment vertical="center"/>
    </xf>
    <xf numFmtId="0" fontId="52" fillId="0" borderId="1" xfId="0" applyFont="1" applyBorder="1">
      <alignment vertical="center"/>
    </xf>
    <xf numFmtId="1" fontId="50" fillId="5" borderId="1" xfId="4" applyNumberFormat="1" applyFont="1" applyFill="1" applyBorder="1" applyAlignment="1">
      <alignment horizontal="center" vertical="center" shrinkToFit="1"/>
    </xf>
    <xf numFmtId="0" fontId="21" fillId="3" borderId="0" xfId="4" applyFont="1" applyFill="1" applyAlignment="1" applyProtection="1">
      <alignment vertical="center" shrinkToFit="1"/>
      <protection locked="0"/>
    </xf>
    <xf numFmtId="0" fontId="21" fillId="0" borderId="0" xfId="4" applyFont="1" applyAlignment="1">
      <alignment horizontal="right" vertical="center"/>
    </xf>
    <xf numFmtId="0" fontId="50" fillId="4" borderId="8" xfId="4" applyFont="1" applyFill="1" applyBorder="1" applyAlignment="1" applyProtection="1">
      <alignment horizontal="left" vertical="center"/>
      <protection locked="0"/>
    </xf>
    <xf numFmtId="0" fontId="21" fillId="3" borderId="8" xfId="4" applyFont="1" applyFill="1" applyBorder="1" applyAlignment="1" applyProtection="1">
      <alignment horizontal="left" vertical="center" shrinkToFit="1"/>
      <protection locked="0"/>
    </xf>
    <xf numFmtId="177" fontId="21" fillId="0" borderId="1" xfId="4" applyNumberFormat="1" applyFont="1" applyBorder="1" applyAlignment="1">
      <alignment horizontal="center" vertical="center" wrapText="1" shrinkToFit="1"/>
    </xf>
    <xf numFmtId="0" fontId="31" fillId="0" borderId="0" xfId="3" applyFont="1" applyAlignment="1">
      <alignment vertical="top" wrapText="1"/>
    </xf>
    <xf numFmtId="0" fontId="14" fillId="0" borderId="0" xfId="3" applyFont="1" applyAlignment="1">
      <alignment horizontal="center" vertical="center" shrinkToFit="1"/>
    </xf>
    <xf numFmtId="0" fontId="14" fillId="0" borderId="21" xfId="3" applyFont="1" applyBorder="1" applyAlignment="1">
      <alignment horizontal="center" vertical="center" shrinkToFit="1"/>
    </xf>
    <xf numFmtId="177" fontId="22" fillId="0" borderId="1" xfId="4" applyNumberFormat="1" applyFont="1" applyBorder="1" applyAlignment="1">
      <alignment horizontal="center" vertical="center" wrapText="1" shrinkToFit="1"/>
    </xf>
    <xf numFmtId="1" fontId="28" fillId="5" borderId="1" xfId="4" applyNumberFormat="1" applyFont="1" applyFill="1" applyBorder="1" applyAlignment="1">
      <alignment horizontal="center" vertical="center" shrinkToFit="1"/>
    </xf>
    <xf numFmtId="0" fontId="29" fillId="0" borderId="0" xfId="3" applyFont="1" applyAlignment="1">
      <alignment horizontal="center" vertical="center" wrapText="1"/>
    </xf>
    <xf numFmtId="0" fontId="29" fillId="0" borderId="21" xfId="3" applyFont="1" applyBorder="1" applyAlignment="1">
      <alignment horizontal="center" vertical="center" wrapText="1"/>
    </xf>
    <xf numFmtId="0" fontId="30" fillId="3" borderId="6" xfId="3" applyFont="1" applyFill="1" applyBorder="1" applyAlignment="1" applyProtection="1">
      <alignment horizontal="center" vertical="center" shrinkToFit="1"/>
      <protection locked="0"/>
    </xf>
    <xf numFmtId="0" fontId="21" fillId="3" borderId="7" xfId="3" applyFont="1" applyFill="1" applyBorder="1" applyAlignment="1" applyProtection="1">
      <alignment horizontal="center" vertical="center" shrinkToFit="1"/>
      <protection locked="0"/>
    </xf>
    <xf numFmtId="0" fontId="18" fillId="0" borderId="1" xfId="4" applyFont="1" applyBorder="1" applyAlignment="1">
      <alignment horizontal="left" vertical="center" indent="1"/>
    </xf>
    <xf numFmtId="0" fontId="21" fillId="3" borderId="1" xfId="4" applyFont="1" applyFill="1" applyBorder="1" applyAlignment="1" applyProtection="1">
      <alignment horizontal="center" vertical="center"/>
      <protection locked="0"/>
    </xf>
    <xf numFmtId="180" fontId="18" fillId="4" borderId="1" xfId="4" applyNumberFormat="1" applyFont="1" applyFill="1" applyBorder="1" applyAlignment="1" applyProtection="1">
      <alignment horizontal="center" vertical="center"/>
      <protection locked="0"/>
    </xf>
    <xf numFmtId="0" fontId="18" fillId="0" borderId="1" xfId="4" applyFont="1" applyBorder="1" applyAlignment="1">
      <alignment horizontal="left" vertical="center" wrapText="1" indent="1"/>
    </xf>
    <xf numFmtId="187" fontId="18" fillId="4" borderId="1" xfId="4" applyNumberFormat="1" applyFont="1" applyFill="1" applyBorder="1" applyAlignment="1" applyProtection="1">
      <alignment horizontal="center" vertical="center"/>
      <protection locked="0"/>
    </xf>
    <xf numFmtId="180" fontId="18" fillId="5" borderId="1" xfId="4" applyNumberFormat="1" applyFont="1" applyFill="1" applyBorder="1" applyAlignment="1">
      <alignment horizontal="center" vertical="center"/>
    </xf>
    <xf numFmtId="0" fontId="18" fillId="5" borderId="1" xfId="4" applyFont="1" applyFill="1" applyBorder="1" applyAlignment="1">
      <alignment horizontal="center" vertical="center"/>
    </xf>
    <xf numFmtId="40" fontId="48" fillId="0" borderId="98" xfId="7" applyNumberFormat="1" applyFont="1" applyFill="1" applyBorder="1" applyAlignment="1">
      <alignment horizontal="center" vertical="center"/>
    </xf>
    <xf numFmtId="40" fontId="48" fillId="0" borderId="99" xfId="7" applyNumberFormat="1" applyFont="1" applyFill="1" applyBorder="1" applyAlignment="1">
      <alignment horizontal="center" vertical="center"/>
    </xf>
    <xf numFmtId="40" fontId="48" fillId="0" borderId="100" xfId="7" applyNumberFormat="1" applyFont="1" applyFill="1" applyBorder="1" applyAlignment="1">
      <alignment horizontal="center" vertical="center"/>
    </xf>
    <xf numFmtId="40" fontId="48" fillId="0" borderId="101" xfId="7" applyNumberFormat="1" applyFont="1" applyFill="1" applyBorder="1" applyAlignment="1">
      <alignment horizontal="center" vertical="center"/>
    </xf>
    <xf numFmtId="0" fontId="12" fillId="0" borderId="1" xfId="6" applyFont="1" applyBorder="1" applyAlignment="1">
      <alignment horizontal="center" vertical="center"/>
    </xf>
    <xf numFmtId="0" fontId="43" fillId="0" borderId="8" xfId="6" applyFont="1" applyBorder="1" applyAlignment="1">
      <alignment horizontal="center" vertical="center"/>
    </xf>
    <xf numFmtId="190" fontId="44" fillId="15" borderId="97" xfId="7" applyNumberFormat="1" applyFont="1" applyFill="1" applyBorder="1" applyAlignment="1">
      <alignment horizontal="center" vertical="center" wrapText="1"/>
    </xf>
    <xf numFmtId="190" fontId="44" fillId="15" borderId="60" xfId="7" applyNumberFormat="1" applyFont="1" applyFill="1" applyBorder="1" applyAlignment="1">
      <alignment horizontal="center" vertical="center" wrapText="1"/>
    </xf>
    <xf numFmtId="0" fontId="46" fillId="16" borderId="1" xfId="6" applyFont="1" applyFill="1" applyBorder="1" applyAlignment="1">
      <alignment horizontal="center" vertical="center"/>
    </xf>
    <xf numFmtId="0" fontId="36" fillId="7" borderId="87" xfId="6" applyFont="1" applyFill="1" applyBorder="1" applyAlignment="1">
      <alignment horizontal="center" vertical="center"/>
    </xf>
    <xf numFmtId="0" fontId="36" fillId="7" borderId="41" xfId="6" applyFont="1" applyFill="1" applyBorder="1" applyAlignment="1">
      <alignment horizontal="center" vertical="center"/>
    </xf>
    <xf numFmtId="0" fontId="36" fillId="7" borderId="46" xfId="6" applyFont="1" applyFill="1" applyBorder="1" applyAlignment="1">
      <alignment horizontal="center" vertical="center"/>
    </xf>
    <xf numFmtId="0" fontId="36" fillId="17" borderId="74" xfId="6" applyFont="1" applyFill="1" applyBorder="1" applyAlignment="1">
      <alignment horizontal="center" vertical="center"/>
    </xf>
    <xf numFmtId="0" fontId="36" fillId="17" borderId="42" xfId="6" applyFont="1" applyFill="1" applyBorder="1" applyAlignment="1">
      <alignment horizontal="center" vertical="center"/>
    </xf>
    <xf numFmtId="0" fontId="36" fillId="17" borderId="73" xfId="6" applyFont="1" applyFill="1" applyBorder="1" applyAlignment="1">
      <alignment horizontal="center" vertical="center"/>
    </xf>
    <xf numFmtId="0" fontId="44" fillId="0" borderId="40" xfId="6" applyFont="1" applyBorder="1" applyAlignment="1">
      <alignment horizontal="center" vertical="center" textRotation="255"/>
    </xf>
    <xf numFmtId="0" fontId="44" fillId="0" borderId="59" xfId="6" applyFont="1" applyBorder="1" applyAlignment="1">
      <alignment horizontal="center" vertical="center" textRotation="255"/>
    </xf>
    <xf numFmtId="0" fontId="44" fillId="0" borderId="53" xfId="6" applyFont="1" applyBorder="1" applyAlignment="1">
      <alignment horizontal="center" vertical="center" textRotation="255"/>
    </xf>
    <xf numFmtId="0" fontId="9" fillId="0" borderId="52" xfId="6" applyFont="1" applyBorder="1" applyAlignment="1">
      <alignment horizontal="center" vertical="center"/>
    </xf>
    <xf numFmtId="0" fontId="9" fillId="0" borderId="88" xfId="6" applyFont="1" applyBorder="1" applyAlignment="1">
      <alignment horizontal="center" vertical="center"/>
    </xf>
    <xf numFmtId="0" fontId="7" fillId="0" borderId="13" xfId="6" applyFont="1" applyBorder="1" applyAlignment="1">
      <alignment horizontal="center" vertical="center" textRotation="255" wrapText="1"/>
    </xf>
    <xf numFmtId="0" fontId="7" fillId="0" borderId="59" xfId="6" applyFont="1" applyBorder="1" applyAlignment="1">
      <alignment horizontal="center" vertical="center" textRotation="255" wrapText="1"/>
    </xf>
    <xf numFmtId="0" fontId="7" fillId="0" borderId="53" xfId="6" applyFont="1" applyBorder="1" applyAlignment="1">
      <alignment horizontal="center" vertical="center" textRotation="255" wrapText="1"/>
    </xf>
    <xf numFmtId="38" fontId="9" fillId="0" borderId="66" xfId="7" applyFont="1" applyFill="1" applyBorder="1" applyAlignment="1" applyProtection="1">
      <alignment horizontal="center" vertical="center"/>
      <protection locked="0"/>
    </xf>
    <xf numFmtId="38" fontId="9" fillId="0" borderId="65" xfId="7" applyFont="1" applyFill="1" applyBorder="1" applyAlignment="1" applyProtection="1">
      <alignment horizontal="center" vertical="center"/>
      <protection locked="0"/>
    </xf>
    <xf numFmtId="38" fontId="9" fillId="0" borderId="62" xfId="7" applyFont="1" applyFill="1" applyBorder="1" applyAlignment="1" applyProtection="1">
      <alignment horizontal="center" vertical="center"/>
      <protection locked="0"/>
    </xf>
    <xf numFmtId="38" fontId="9" fillId="0" borderId="61" xfId="7" applyFont="1" applyFill="1" applyBorder="1" applyAlignment="1" applyProtection="1">
      <alignment horizontal="center" vertical="center"/>
      <protection locked="0"/>
    </xf>
    <xf numFmtId="38" fontId="9" fillId="0" borderId="58" xfId="7" applyFont="1" applyFill="1" applyBorder="1" applyAlignment="1" applyProtection="1">
      <alignment horizontal="center" vertical="center"/>
      <protection locked="0"/>
    </xf>
    <xf numFmtId="38" fontId="9" fillId="0" borderId="57" xfId="7" applyFont="1" applyFill="1" applyBorder="1" applyAlignment="1" applyProtection="1">
      <alignment horizontal="center" vertical="center"/>
      <protection locked="0"/>
    </xf>
    <xf numFmtId="0" fontId="9" fillId="0" borderId="52" xfId="6" applyFont="1" applyBorder="1" applyAlignment="1">
      <alignment horizontal="center" vertical="center" wrapText="1"/>
    </xf>
    <xf numFmtId="0" fontId="9" fillId="0" borderId="88" xfId="6" applyFont="1" applyBorder="1" applyAlignment="1">
      <alignment horizontal="center" vertical="center" wrapText="1"/>
    </xf>
    <xf numFmtId="38" fontId="9" fillId="0" borderId="52" xfId="7" applyFont="1" applyFill="1" applyBorder="1" applyAlignment="1" applyProtection="1">
      <alignment horizontal="center" vertical="center"/>
    </xf>
    <xf numFmtId="38" fontId="9" fillId="0" borderId="51" xfId="7" applyFont="1" applyFill="1" applyBorder="1" applyAlignment="1" applyProtection="1">
      <alignment horizontal="center" vertical="center"/>
    </xf>
    <xf numFmtId="0" fontId="7" fillId="7" borderId="0" xfId="6" applyFont="1" applyFill="1" applyAlignment="1">
      <alignment horizontal="left" vertical="center" wrapText="1"/>
    </xf>
    <xf numFmtId="0" fontId="9" fillId="0" borderId="45" xfId="6" applyFont="1" applyBorder="1" applyAlignment="1">
      <alignment horizontal="center" vertical="center"/>
    </xf>
    <xf numFmtId="0" fontId="9" fillId="0" borderId="89" xfId="6" applyFont="1" applyBorder="1" applyAlignment="1">
      <alignment horizontal="center" vertical="center"/>
    </xf>
    <xf numFmtId="38" fontId="9" fillId="5" borderId="39" xfId="6" applyNumberFormat="1" applyFont="1" applyFill="1" applyBorder="1" applyAlignment="1">
      <alignment horizontal="right" vertical="center"/>
    </xf>
    <xf numFmtId="38" fontId="9" fillId="5" borderId="38" xfId="6" applyNumberFormat="1" applyFont="1" applyFill="1" applyBorder="1" applyAlignment="1">
      <alignment horizontal="right" vertical="center"/>
    </xf>
    <xf numFmtId="0" fontId="44" fillId="0" borderId="0" xfId="6" applyFont="1" applyAlignment="1">
      <alignment horizontal="center"/>
    </xf>
    <xf numFmtId="0" fontId="44" fillId="0" borderId="41" xfId="6" applyFont="1" applyBorder="1" applyAlignment="1">
      <alignment horizontal="center"/>
    </xf>
    <xf numFmtId="0" fontId="36" fillId="0" borderId="0" xfId="6" applyFont="1" applyAlignment="1">
      <alignment horizontal="left" vertical="center"/>
    </xf>
    <xf numFmtId="38" fontId="9" fillId="0" borderId="0" xfId="6" applyNumberFormat="1" applyFont="1" applyAlignment="1">
      <alignment horizontal="center" vertical="center" wrapText="1"/>
    </xf>
    <xf numFmtId="38" fontId="9" fillId="0" borderId="0" xfId="6" applyNumberFormat="1" applyFont="1" applyAlignment="1">
      <alignment horizontal="center" vertical="center"/>
    </xf>
    <xf numFmtId="0" fontId="36" fillId="0" borderId="0" xfId="6" applyFont="1" applyAlignment="1">
      <alignment horizontal="center" vertical="center" textRotation="255" wrapText="1"/>
    </xf>
    <xf numFmtId="0" fontId="37" fillId="7" borderId="0" xfId="0" applyFont="1" applyFill="1" applyAlignment="1">
      <alignment horizontal="right" vertical="center"/>
    </xf>
    <xf numFmtId="0" fontId="52" fillId="7" borderId="0" xfId="0" applyFont="1" applyFill="1" applyAlignment="1">
      <alignment horizontal="right" vertical="center"/>
    </xf>
    <xf numFmtId="0" fontId="38" fillId="18" borderId="1" xfId="0" applyFont="1" applyFill="1" applyBorder="1">
      <alignment vertical="center"/>
    </xf>
    <xf numFmtId="0" fontId="38" fillId="18" borderId="1" xfId="0" applyFont="1" applyFill="1" applyBorder="1" applyAlignment="1">
      <alignment horizontal="left" vertical="center"/>
    </xf>
    <xf numFmtId="0" fontId="8" fillId="0" borderId="1" xfId="0" applyFont="1" applyBorder="1" applyAlignment="1">
      <alignment horizontal="left" vertical="center"/>
    </xf>
    <xf numFmtId="0" fontId="8" fillId="0" borderId="1" xfId="6" applyFont="1" applyBorder="1" applyAlignment="1">
      <alignment horizontal="left" vertical="center"/>
    </xf>
    <xf numFmtId="0" fontId="38" fillId="18" borderId="6" xfId="6" applyFont="1" applyFill="1" applyBorder="1" applyAlignment="1">
      <alignment horizontal="left" vertical="center"/>
    </xf>
    <xf numFmtId="0" fontId="38" fillId="18" borderId="9" xfId="6" applyFont="1" applyFill="1" applyBorder="1" applyAlignment="1">
      <alignment horizontal="left" vertical="center"/>
    </xf>
    <xf numFmtId="0" fontId="38" fillId="18" borderId="7" xfId="6" applyFont="1" applyFill="1" applyBorder="1" applyAlignment="1">
      <alignment horizontal="left" vertical="center"/>
    </xf>
    <xf numFmtId="0" fontId="9" fillId="0" borderId="1" xfId="6" applyFont="1" applyBorder="1" applyAlignment="1">
      <alignment horizontal="left" vertical="center"/>
    </xf>
    <xf numFmtId="38" fontId="9" fillId="0" borderId="58" xfId="7" applyFont="1" applyFill="1" applyBorder="1" applyAlignment="1" applyProtection="1">
      <alignment horizontal="center" vertical="center"/>
    </xf>
    <xf numFmtId="38" fontId="9" fillId="0" borderId="57" xfId="7" applyFont="1" applyFill="1" applyBorder="1" applyAlignment="1" applyProtection="1">
      <alignment horizontal="center" vertical="center"/>
    </xf>
    <xf numFmtId="40" fontId="48" fillId="0" borderId="98" xfId="7" applyNumberFormat="1" applyFont="1" applyFill="1" applyBorder="1" applyAlignment="1" applyProtection="1">
      <alignment horizontal="center" vertical="center"/>
    </xf>
    <xf numFmtId="40" fontId="48" fillId="0" borderId="99" xfId="7" applyNumberFormat="1" applyFont="1" applyFill="1" applyBorder="1" applyAlignment="1" applyProtection="1">
      <alignment horizontal="center" vertical="center"/>
    </xf>
    <xf numFmtId="40" fontId="48" fillId="0" borderId="100" xfId="7" applyNumberFormat="1" applyFont="1" applyFill="1" applyBorder="1" applyAlignment="1" applyProtection="1">
      <alignment horizontal="center" vertical="center"/>
    </xf>
    <xf numFmtId="40" fontId="48" fillId="0" borderId="101" xfId="7" applyNumberFormat="1" applyFont="1" applyFill="1" applyBorder="1" applyAlignment="1" applyProtection="1">
      <alignment horizontal="center" vertical="center"/>
    </xf>
    <xf numFmtId="190" fontId="44" fillId="15" borderId="97" xfId="7" applyNumberFormat="1" applyFont="1" applyFill="1" applyBorder="1" applyAlignment="1" applyProtection="1">
      <alignment horizontal="center" vertical="center" wrapText="1"/>
    </xf>
    <xf numFmtId="190" fontId="44" fillId="15" borderId="60" xfId="7" applyNumberFormat="1" applyFont="1" applyFill="1" applyBorder="1" applyAlignment="1" applyProtection="1">
      <alignment horizontal="center" vertical="center" wrapText="1"/>
    </xf>
    <xf numFmtId="38" fontId="9" fillId="0" borderId="66" xfId="7" applyFont="1" applyFill="1" applyBorder="1" applyAlignment="1" applyProtection="1">
      <alignment horizontal="center" vertical="center"/>
    </xf>
    <xf numFmtId="38" fontId="9" fillId="0" borderId="65" xfId="7" applyFont="1" applyFill="1" applyBorder="1" applyAlignment="1" applyProtection="1">
      <alignment horizontal="center" vertical="center"/>
    </xf>
    <xf numFmtId="38" fontId="9" fillId="0" borderId="62" xfId="7" applyFont="1" applyFill="1" applyBorder="1" applyAlignment="1" applyProtection="1">
      <alignment horizontal="center" vertical="center"/>
    </xf>
    <xf numFmtId="38" fontId="9" fillId="0" borderId="61" xfId="7" applyFont="1" applyFill="1" applyBorder="1" applyAlignment="1" applyProtection="1">
      <alignment horizontal="center" vertical="center"/>
    </xf>
    <xf numFmtId="178" fontId="3" fillId="0" borderId="0" xfId="4" applyNumberFormat="1" applyAlignment="1" applyProtection="1">
      <alignment horizontal="center" vertical="center"/>
      <protection hidden="1"/>
    </xf>
  </cellXfs>
  <cellStyles count="9">
    <cellStyle name="パーセント 2" xfId="1" xr:uid="{00000000-0005-0000-0000-000000000000}"/>
    <cellStyle name="パーセント 3" xfId="8" xr:uid="{FD4E50A8-5D8A-4AC2-9B23-217A3D17B6D4}"/>
    <cellStyle name="桁区切り 2" xfId="5" xr:uid="{00000000-0005-0000-0000-000002000000}"/>
    <cellStyle name="桁区切り 3" xfId="7" xr:uid="{4B2887C3-8875-42F7-A8F6-F1D9CD6ED9BA}"/>
    <cellStyle name="標準" xfId="0" builtinId="0"/>
    <cellStyle name="標準 2" xfId="2" xr:uid="{00000000-0005-0000-0000-000004000000}"/>
    <cellStyle name="標準 2 2" xfId="4" xr:uid="{00000000-0005-0000-0000-000005000000}"/>
    <cellStyle name="標準 3" xfId="3" xr:uid="{00000000-0005-0000-0000-000006000000}"/>
    <cellStyle name="標準 4" xfId="6" xr:uid="{1DF26BB7-5B46-4516-B432-CE2F8F93824B}"/>
  </cellStyles>
  <dxfs count="20">
    <dxf>
      <fill>
        <patternFill>
          <bgColor rgb="FFFFFF00"/>
        </patternFill>
      </fill>
    </dxf>
    <dxf>
      <fill>
        <patternFill>
          <bgColor theme="1"/>
        </patternFill>
      </fill>
    </dxf>
    <dxf>
      <fill>
        <patternFill>
          <bgColor theme="1"/>
        </patternFill>
      </fill>
    </dxf>
    <dxf>
      <fill>
        <patternFill>
          <bgColor theme="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rgb="FFFF0000"/>
      </font>
      <fill>
        <patternFill>
          <bgColor rgb="FFFFFFC5"/>
        </patternFill>
      </fill>
    </dxf>
    <dxf>
      <font>
        <b/>
        <i val="0"/>
        <color rgb="FFFF0000"/>
      </font>
      <fill>
        <patternFill>
          <bgColor rgb="FFE0FFC1"/>
        </patternFill>
      </fill>
    </dxf>
    <dxf>
      <fill>
        <patternFill>
          <bgColor theme="0" tint="-4.9989318521683403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CC"/>
      <color rgb="FFFFCCCC"/>
      <color rgb="FFFF3300"/>
      <color rgb="FFFFE0A3"/>
      <color rgb="FFFFFF99"/>
      <color rgb="FFCCFF99"/>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19050</xdr:colOff>
      <xdr:row>21</xdr:row>
      <xdr:rowOff>345620</xdr:rowOff>
    </xdr:from>
    <xdr:to>
      <xdr:col>14</xdr:col>
      <xdr:colOff>617766</xdr:colOff>
      <xdr:row>23</xdr:row>
      <xdr:rowOff>174170</xdr:rowOff>
    </xdr:to>
    <xdr:sp macro="" textlink="">
      <xdr:nvSpPr>
        <xdr:cNvPr id="2" name="吹き出し: 角を丸めた四角形 1">
          <a:extLst>
            <a:ext uri="{FF2B5EF4-FFF2-40B4-BE49-F238E27FC236}">
              <a16:creationId xmlns:a16="http://schemas.microsoft.com/office/drawing/2014/main" id="{23B90128-DDF2-46EE-8014-F84CE5BC0BD7}"/>
            </a:ext>
          </a:extLst>
        </xdr:cNvPr>
        <xdr:cNvSpPr/>
      </xdr:nvSpPr>
      <xdr:spPr>
        <a:xfrm>
          <a:off x="11410950" y="8775245"/>
          <a:ext cx="4170591" cy="590550"/>
        </a:xfrm>
        <a:prstGeom prst="wedgeRoundRectCallout">
          <a:avLst>
            <a:gd name="adj1" fmla="val -76578"/>
            <a:gd name="adj2" fmla="val 67429"/>
            <a:gd name="adj3" fmla="val 16667"/>
          </a:avLst>
        </a:prstGeom>
        <a:solidFill>
          <a:schemeClr val="accent1">
            <a:lumMod val="60000"/>
            <a:lumOff val="40000"/>
            <a:alpha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算出に使用する係数を記載してください</a:t>
          </a:r>
          <a:r>
            <a:rPr kumimoji="1" lang="ja-JP" altLang="en-US" sz="1100">
              <a:solidFill>
                <a:sysClr val="windowText" lastClr="000000"/>
              </a:solidFil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19050</xdr:colOff>
      <xdr:row>21</xdr:row>
      <xdr:rowOff>345620</xdr:rowOff>
    </xdr:from>
    <xdr:to>
      <xdr:col>14</xdr:col>
      <xdr:colOff>617766</xdr:colOff>
      <xdr:row>23</xdr:row>
      <xdr:rowOff>174170</xdr:rowOff>
    </xdr:to>
    <xdr:sp macro="" textlink="">
      <xdr:nvSpPr>
        <xdr:cNvPr id="14" name="吹き出し: 角を丸めた四角形 13">
          <a:extLst>
            <a:ext uri="{FF2B5EF4-FFF2-40B4-BE49-F238E27FC236}">
              <a16:creationId xmlns:a16="http://schemas.microsoft.com/office/drawing/2014/main" id="{AB28EEC1-F67E-4E64-916A-A3064ACB88FC}"/>
            </a:ext>
          </a:extLst>
        </xdr:cNvPr>
        <xdr:cNvSpPr/>
      </xdr:nvSpPr>
      <xdr:spPr>
        <a:xfrm>
          <a:off x="11476264" y="8346620"/>
          <a:ext cx="4191002" cy="590550"/>
        </a:xfrm>
        <a:prstGeom prst="wedgeRoundRectCallout">
          <a:avLst>
            <a:gd name="adj1" fmla="val -76578"/>
            <a:gd name="adj2" fmla="val 67429"/>
            <a:gd name="adj3" fmla="val 16667"/>
          </a:avLst>
        </a:prstGeom>
        <a:solidFill>
          <a:schemeClr val="accent1">
            <a:lumMod val="60000"/>
            <a:lumOff val="40000"/>
            <a:alpha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算出に使用する係数を記載してください</a:t>
          </a:r>
          <a:r>
            <a:rPr kumimoji="1" lang="ja-JP" altLang="en-US" sz="1100">
              <a:solidFill>
                <a:sysClr val="windowText" lastClr="000000"/>
              </a:solidFill>
            </a:rPr>
            <a:t>。</a:t>
          </a:r>
        </a:p>
      </xdr:txBody>
    </xdr:sp>
    <xdr:clientData/>
  </xdr:twoCellAnchor>
  <xdr:twoCellAnchor>
    <xdr:from>
      <xdr:col>1</xdr:col>
      <xdr:colOff>58262</xdr:colOff>
      <xdr:row>9</xdr:row>
      <xdr:rowOff>353909</xdr:rowOff>
    </xdr:from>
    <xdr:to>
      <xdr:col>2</xdr:col>
      <xdr:colOff>502350</xdr:colOff>
      <xdr:row>10</xdr:row>
      <xdr:rowOff>50346</xdr:rowOff>
    </xdr:to>
    <xdr:sp macro="" textlink="">
      <xdr:nvSpPr>
        <xdr:cNvPr id="6" name="楕円 5">
          <a:extLst>
            <a:ext uri="{FF2B5EF4-FFF2-40B4-BE49-F238E27FC236}">
              <a16:creationId xmlns:a16="http://schemas.microsoft.com/office/drawing/2014/main" id="{B2D2DB43-1FF1-8687-34CA-ECDD23C3A0AA}"/>
            </a:ext>
          </a:extLst>
        </xdr:cNvPr>
        <xdr:cNvSpPr/>
      </xdr:nvSpPr>
      <xdr:spPr>
        <a:xfrm>
          <a:off x="258287" y="3906734"/>
          <a:ext cx="920338" cy="382237"/>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solidFill>
                <a:srgbClr val="FF0000"/>
              </a:solidFill>
            </a:rPr>
            <a:t>※</a:t>
          </a:r>
          <a:r>
            <a:rPr kumimoji="1" lang="ja-JP" altLang="en-US" sz="1200" b="1">
              <a:solidFill>
                <a:srgbClr val="FF0000"/>
              </a:solidFill>
            </a:rPr>
            <a:t>１</a:t>
          </a:r>
        </a:p>
      </xdr:txBody>
    </xdr:sp>
    <xdr:clientData/>
  </xdr:twoCellAnchor>
  <xdr:twoCellAnchor>
    <xdr:from>
      <xdr:col>5</xdr:col>
      <xdr:colOff>925758</xdr:colOff>
      <xdr:row>11</xdr:row>
      <xdr:rowOff>359991</xdr:rowOff>
    </xdr:from>
    <xdr:to>
      <xdr:col>6</xdr:col>
      <xdr:colOff>655471</xdr:colOff>
      <xdr:row>12</xdr:row>
      <xdr:rowOff>358987</xdr:rowOff>
    </xdr:to>
    <xdr:sp macro="" textlink="">
      <xdr:nvSpPr>
        <xdr:cNvPr id="11" name="楕円 10">
          <a:extLst>
            <a:ext uri="{FF2B5EF4-FFF2-40B4-BE49-F238E27FC236}">
              <a16:creationId xmlns:a16="http://schemas.microsoft.com/office/drawing/2014/main" id="{0067B6FF-2506-4F1B-899E-3EF8CD847125}"/>
            </a:ext>
          </a:extLst>
        </xdr:cNvPr>
        <xdr:cNvSpPr/>
      </xdr:nvSpPr>
      <xdr:spPr>
        <a:xfrm>
          <a:off x="5172787" y="4976815"/>
          <a:ext cx="917537" cy="379996"/>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solidFill>
                <a:srgbClr val="FF0000"/>
              </a:solidFill>
            </a:rPr>
            <a:t>※</a:t>
          </a:r>
          <a:r>
            <a:rPr kumimoji="1" lang="ja-JP" altLang="en-US" sz="1200" b="1">
              <a:solidFill>
                <a:srgbClr val="FF0000"/>
              </a:solidFill>
            </a:rPr>
            <a:t>２</a:t>
          </a:r>
        </a:p>
      </xdr:txBody>
    </xdr:sp>
    <xdr:clientData/>
  </xdr:twoCellAnchor>
  <xdr:twoCellAnchor>
    <xdr:from>
      <xdr:col>14</xdr:col>
      <xdr:colOff>165687</xdr:colOff>
      <xdr:row>11</xdr:row>
      <xdr:rowOff>304160</xdr:rowOff>
    </xdr:from>
    <xdr:to>
      <xdr:col>14</xdr:col>
      <xdr:colOff>1086025</xdr:colOff>
      <xdr:row>12</xdr:row>
      <xdr:rowOff>305397</xdr:rowOff>
    </xdr:to>
    <xdr:sp macro="" textlink="">
      <xdr:nvSpPr>
        <xdr:cNvPr id="12" name="楕円 11">
          <a:extLst>
            <a:ext uri="{FF2B5EF4-FFF2-40B4-BE49-F238E27FC236}">
              <a16:creationId xmlns:a16="http://schemas.microsoft.com/office/drawing/2014/main" id="{9D45304E-C904-4DA6-89F3-58C7F5F4B389}"/>
            </a:ext>
          </a:extLst>
        </xdr:cNvPr>
        <xdr:cNvSpPr/>
      </xdr:nvSpPr>
      <xdr:spPr>
        <a:xfrm>
          <a:off x="15103128" y="4920984"/>
          <a:ext cx="920338" cy="382237"/>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solidFill>
                <a:srgbClr val="FF0000"/>
              </a:solidFill>
            </a:rPr>
            <a:t>※</a:t>
          </a:r>
          <a:r>
            <a:rPr kumimoji="1" lang="ja-JP" altLang="en-US" sz="1200" b="1">
              <a:solidFill>
                <a:srgbClr val="FF0000"/>
              </a:solidFill>
            </a:rPr>
            <a:t>３</a:t>
          </a:r>
        </a:p>
      </xdr:txBody>
    </xdr:sp>
    <xdr:clientData/>
  </xdr:twoCellAnchor>
  <xdr:twoCellAnchor>
    <xdr:from>
      <xdr:col>8</xdr:col>
      <xdr:colOff>742700</xdr:colOff>
      <xdr:row>9</xdr:row>
      <xdr:rowOff>340301</xdr:rowOff>
    </xdr:from>
    <xdr:to>
      <xdr:col>9</xdr:col>
      <xdr:colOff>465610</xdr:colOff>
      <xdr:row>10</xdr:row>
      <xdr:rowOff>36738</xdr:rowOff>
    </xdr:to>
    <xdr:sp macro="" textlink="">
      <xdr:nvSpPr>
        <xdr:cNvPr id="13" name="楕円 12">
          <a:extLst>
            <a:ext uri="{FF2B5EF4-FFF2-40B4-BE49-F238E27FC236}">
              <a16:creationId xmlns:a16="http://schemas.microsoft.com/office/drawing/2014/main" id="{8D40CA84-DC1C-4CB6-9825-075B31D39E1B}"/>
            </a:ext>
          </a:extLst>
        </xdr:cNvPr>
        <xdr:cNvSpPr/>
      </xdr:nvSpPr>
      <xdr:spPr>
        <a:xfrm>
          <a:off x="8562725" y="3893126"/>
          <a:ext cx="913535" cy="382237"/>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solidFill>
                <a:srgbClr val="FF0000"/>
              </a:solidFill>
            </a:rPr>
            <a:t>※</a:t>
          </a:r>
          <a:r>
            <a:rPr kumimoji="1" lang="ja-JP" altLang="en-US" sz="1200" b="1">
              <a:solidFill>
                <a:srgbClr val="FF0000"/>
              </a:solidFill>
            </a:rPr>
            <a:t>４</a:t>
          </a:r>
        </a:p>
      </xdr:txBody>
    </xdr:sp>
    <xdr:clientData/>
  </xdr:twoCellAnchor>
  <xdr:twoCellAnchor>
    <xdr:from>
      <xdr:col>12</xdr:col>
      <xdr:colOff>179925</xdr:colOff>
      <xdr:row>11</xdr:row>
      <xdr:rowOff>326774</xdr:rowOff>
    </xdr:from>
    <xdr:to>
      <xdr:col>12</xdr:col>
      <xdr:colOff>1100263</xdr:colOff>
      <xdr:row>12</xdr:row>
      <xdr:rowOff>325770</xdr:rowOff>
    </xdr:to>
    <xdr:sp macro="" textlink="">
      <xdr:nvSpPr>
        <xdr:cNvPr id="16" name="楕円 15">
          <a:extLst>
            <a:ext uri="{FF2B5EF4-FFF2-40B4-BE49-F238E27FC236}">
              <a16:creationId xmlns:a16="http://schemas.microsoft.com/office/drawing/2014/main" id="{DC0EC061-FAA0-45CB-8BE4-2B18AD02A173}"/>
            </a:ext>
          </a:extLst>
        </xdr:cNvPr>
        <xdr:cNvSpPr/>
      </xdr:nvSpPr>
      <xdr:spPr>
        <a:xfrm>
          <a:off x="12741719" y="4943598"/>
          <a:ext cx="920338" cy="379996"/>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solidFill>
                <a:srgbClr val="FF0000"/>
              </a:solidFill>
            </a:rPr>
            <a:t>※</a:t>
          </a:r>
          <a:r>
            <a:rPr kumimoji="1" lang="ja-JP" altLang="en-US" sz="1200" b="1">
              <a:solidFill>
                <a:srgbClr val="FF0000"/>
              </a:solidFill>
            </a:rPr>
            <a:t>５</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K24"/>
  <sheetViews>
    <sheetView tabSelected="1" workbookViewId="0">
      <selection activeCell="K3" sqref="K3"/>
    </sheetView>
  </sheetViews>
  <sheetFormatPr defaultColWidth="9" defaultRowHeight="15.75" customHeight="1" x14ac:dyDescent="0.55000000000000004"/>
  <cols>
    <col min="1" max="16384" width="9" style="14"/>
  </cols>
  <sheetData>
    <row r="1" spans="1:11" ht="15.75" customHeight="1" x14ac:dyDescent="0.55000000000000004">
      <c r="A1" s="404" t="s">
        <v>175</v>
      </c>
      <c r="B1" s="404"/>
      <c r="C1" s="404"/>
      <c r="D1" s="404"/>
      <c r="E1" s="404"/>
      <c r="F1" s="404"/>
      <c r="G1" s="404"/>
      <c r="H1" s="404"/>
      <c r="I1" s="404"/>
      <c r="J1" s="404"/>
      <c r="K1" s="14" t="s">
        <v>308</v>
      </c>
    </row>
    <row r="2" spans="1:11" ht="15.75" customHeight="1" x14ac:dyDescent="0.55000000000000004">
      <c r="A2" s="404"/>
      <c r="B2" s="404"/>
      <c r="C2" s="404"/>
      <c r="D2" s="404"/>
      <c r="E2" s="404"/>
      <c r="F2" s="404"/>
      <c r="G2" s="404"/>
      <c r="H2" s="404"/>
      <c r="I2" s="404"/>
      <c r="J2" s="404"/>
    </row>
    <row r="3" spans="1:11" ht="15.75" customHeight="1" x14ac:dyDescent="0.55000000000000004">
      <c r="A3" s="417" t="s">
        <v>184</v>
      </c>
      <c r="B3" s="417"/>
      <c r="C3" s="417"/>
      <c r="D3" s="417"/>
      <c r="E3" s="417"/>
      <c r="F3" s="417"/>
      <c r="G3" s="417"/>
      <c r="H3" s="417"/>
      <c r="I3" s="417"/>
      <c r="J3" s="417"/>
    </row>
    <row r="4" spans="1:11" ht="8.15" customHeight="1" x14ac:dyDescent="0.55000000000000004"/>
    <row r="5" spans="1:11" ht="18" customHeight="1" x14ac:dyDescent="0.55000000000000004">
      <c r="B5" s="16" t="s">
        <v>290</v>
      </c>
      <c r="C5" s="15"/>
      <c r="D5" s="15"/>
      <c r="E5" s="15"/>
      <c r="F5" s="15"/>
      <c r="G5" s="15"/>
      <c r="H5" s="15"/>
      <c r="I5" s="15"/>
    </row>
    <row r="6" spans="1:11" ht="18" customHeight="1" x14ac:dyDescent="0.55000000000000004">
      <c r="B6" s="16" t="s">
        <v>293</v>
      </c>
      <c r="C6" s="15"/>
      <c r="D6" s="15"/>
      <c r="E6" s="15"/>
      <c r="F6" s="15"/>
      <c r="G6" s="15"/>
      <c r="H6" s="15"/>
      <c r="I6" s="15"/>
    </row>
    <row r="7" spans="1:11" ht="18" customHeight="1" x14ac:dyDescent="0.55000000000000004">
      <c r="B7" s="16" t="s">
        <v>291</v>
      </c>
      <c r="C7" s="15"/>
      <c r="D7" s="15"/>
      <c r="E7" s="15"/>
      <c r="F7" s="15"/>
      <c r="G7" s="15"/>
      <c r="H7" s="15"/>
      <c r="I7" s="15"/>
    </row>
    <row r="8" spans="1:11" ht="18" customHeight="1" x14ac:dyDescent="0.55000000000000004">
      <c r="B8" s="16" t="s">
        <v>292</v>
      </c>
      <c r="C8" s="15"/>
      <c r="D8" s="15"/>
      <c r="E8" s="15"/>
      <c r="F8" s="15"/>
      <c r="G8" s="15"/>
      <c r="H8" s="15"/>
      <c r="I8" s="15"/>
    </row>
    <row r="9" spans="1:11" ht="5.15" customHeight="1" x14ac:dyDescent="0.55000000000000004"/>
    <row r="10" spans="1:11" ht="15.75" customHeight="1" x14ac:dyDescent="0.55000000000000004">
      <c r="A10" s="14" t="s">
        <v>186</v>
      </c>
    </row>
    <row r="11" spans="1:11" ht="15.75" customHeight="1" x14ac:dyDescent="0.55000000000000004">
      <c r="A11" s="14" t="s">
        <v>176</v>
      </c>
    </row>
    <row r="12" spans="1:11" ht="4.1500000000000004" customHeight="1" x14ac:dyDescent="0.55000000000000004"/>
    <row r="13" spans="1:11" ht="15.75" customHeight="1" x14ac:dyDescent="0.55000000000000004">
      <c r="A13" s="405" t="s">
        <v>179</v>
      </c>
      <c r="B13" s="405"/>
      <c r="C13" s="405"/>
      <c r="D13" s="405"/>
      <c r="E13" s="405"/>
      <c r="F13" s="405"/>
      <c r="G13" s="405"/>
      <c r="H13" s="405"/>
      <c r="I13" s="405"/>
      <c r="J13" s="405"/>
    </row>
    <row r="14" spans="1:11" ht="15.75" customHeight="1" x14ac:dyDescent="0.55000000000000004">
      <c r="A14" s="405"/>
      <c r="B14" s="405"/>
      <c r="C14" s="405"/>
      <c r="D14" s="405"/>
      <c r="E14" s="405"/>
      <c r="F14" s="405"/>
      <c r="G14" s="405"/>
      <c r="H14" s="405"/>
      <c r="I14" s="405"/>
      <c r="J14" s="405"/>
    </row>
    <row r="15" spans="1:11" ht="15.75" customHeight="1" x14ac:dyDescent="0.55000000000000004">
      <c r="A15" s="418" t="s">
        <v>185</v>
      </c>
      <c r="B15" s="418"/>
      <c r="C15" s="418"/>
      <c r="D15" s="418"/>
      <c r="E15" s="418"/>
      <c r="F15" s="418"/>
      <c r="G15" s="418"/>
      <c r="H15" s="418"/>
      <c r="I15" s="418"/>
      <c r="J15" s="418"/>
    </row>
    <row r="16" spans="1:11" ht="15.75" customHeight="1" x14ac:dyDescent="0.55000000000000004">
      <c r="A16" s="418"/>
      <c r="B16" s="418"/>
      <c r="C16" s="418"/>
      <c r="D16" s="418"/>
      <c r="E16" s="418"/>
      <c r="F16" s="418"/>
      <c r="G16" s="418"/>
      <c r="H16" s="418"/>
      <c r="I16" s="418"/>
      <c r="J16" s="418"/>
    </row>
    <row r="17" spans="2:9" ht="8.15" customHeight="1" thickBot="1" x14ac:dyDescent="0.6"/>
    <row r="18" spans="2:9" ht="18" customHeight="1" x14ac:dyDescent="0.55000000000000004">
      <c r="B18" s="416" t="s">
        <v>182</v>
      </c>
      <c r="C18" s="410"/>
      <c r="D18" s="410"/>
      <c r="E18" s="410"/>
      <c r="F18" s="410" t="s">
        <v>177</v>
      </c>
      <c r="G18" s="410"/>
      <c r="H18" s="410"/>
      <c r="I18" s="411"/>
    </row>
    <row r="19" spans="2:9" ht="18" customHeight="1" x14ac:dyDescent="0.55000000000000004">
      <c r="B19" s="408" t="s">
        <v>180</v>
      </c>
      <c r="C19" s="409"/>
      <c r="D19" s="409"/>
      <c r="E19" s="409"/>
      <c r="F19" s="412" t="s">
        <v>188</v>
      </c>
      <c r="G19" s="412"/>
      <c r="H19" s="412"/>
      <c r="I19" s="413"/>
    </row>
    <row r="20" spans="2:9" ht="18" customHeight="1" thickBot="1" x14ac:dyDescent="0.6">
      <c r="B20" s="406" t="s">
        <v>181</v>
      </c>
      <c r="C20" s="407"/>
      <c r="D20" s="407"/>
      <c r="E20" s="407"/>
      <c r="F20" s="414" t="s">
        <v>187</v>
      </c>
      <c r="G20" s="414"/>
      <c r="H20" s="414"/>
      <c r="I20" s="415"/>
    </row>
    <row r="21" spans="2:9" ht="5.15" customHeight="1" x14ac:dyDescent="0.55000000000000004"/>
    <row r="22" spans="2:9" ht="15.75" customHeight="1" x14ac:dyDescent="0.55000000000000004">
      <c r="B22" s="17" t="s">
        <v>183</v>
      </c>
    </row>
    <row r="23" spans="2:9" ht="15.75" customHeight="1" x14ac:dyDescent="0.55000000000000004">
      <c r="B23" s="14" t="s">
        <v>178</v>
      </c>
    </row>
    <row r="24" spans="2:9" ht="6" customHeight="1" x14ac:dyDescent="0.55000000000000004"/>
  </sheetData>
  <sheetProtection algorithmName="SHA-512" hashValue="kXooGv4ia8l3FmaUuSMdvkp1LjvihLp2N2n4QTjgecZTRCgY0YNByzxL/B+dCUb+Hjc671tH2okcVVirPF6NCg==" saltValue="ID4y4e7MJTIHmU1Nw6+vcg==" spinCount="100000" sheet="1" objects="1" scenarios="1"/>
  <mergeCells count="10">
    <mergeCell ref="A1:J2"/>
    <mergeCell ref="A13:J14"/>
    <mergeCell ref="B20:E20"/>
    <mergeCell ref="B19:E19"/>
    <mergeCell ref="F18:I18"/>
    <mergeCell ref="F19:I19"/>
    <mergeCell ref="F20:I20"/>
    <mergeCell ref="B18:E18"/>
    <mergeCell ref="A3:J3"/>
    <mergeCell ref="A15:J16"/>
  </mergeCells>
  <phoneticPr fontId="6"/>
  <printOptions horizontalCentered="1"/>
  <pageMargins left="0.23622047244094491" right="0.23622047244094491" top="0.55118110236220474"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B1:AL51"/>
  <sheetViews>
    <sheetView zoomScale="70" zoomScaleNormal="70" workbookViewId="0">
      <selection activeCell="F18" sqref="F18"/>
    </sheetView>
  </sheetViews>
  <sheetFormatPr defaultColWidth="15.58203125" defaultRowHeight="40" customHeight="1" x14ac:dyDescent="0.55000000000000004"/>
  <cols>
    <col min="1" max="1" width="6.83203125" style="99" customWidth="1"/>
    <col min="2" max="15" width="15.58203125" style="99"/>
    <col min="16" max="16" width="19.25" style="99" bestFit="1" customWidth="1"/>
    <col min="17" max="17" width="15.58203125" style="99"/>
    <col min="18" max="39" width="0" style="99" hidden="1" customWidth="1"/>
    <col min="40" max="16384" width="15.58203125" style="99"/>
  </cols>
  <sheetData>
    <row r="1" spans="2:35" ht="19.149999999999999" customHeight="1" x14ac:dyDescent="0.55000000000000004"/>
    <row r="2" spans="2:35" s="95" customFormat="1" ht="19.149999999999999" customHeight="1" x14ac:dyDescent="0.55000000000000004">
      <c r="B2" s="95" t="s">
        <v>5</v>
      </c>
      <c r="S2" s="96"/>
      <c r="T2" s="96"/>
      <c r="U2" s="96"/>
      <c r="V2" s="96"/>
      <c r="W2" s="97"/>
      <c r="X2" s="96"/>
      <c r="Y2" s="96"/>
      <c r="Z2" s="96"/>
      <c r="AE2" s="96"/>
    </row>
    <row r="3" spans="2:35" ht="19.149999999999999" customHeight="1" x14ac:dyDescent="0.55000000000000004">
      <c r="B3" s="98" t="s">
        <v>273</v>
      </c>
      <c r="C3" s="38"/>
      <c r="D3" s="38"/>
      <c r="E3" s="38"/>
      <c r="F3" s="38"/>
      <c r="G3" s="38"/>
      <c r="H3" s="38"/>
      <c r="I3" s="38"/>
      <c r="J3" s="98" t="s">
        <v>274</v>
      </c>
      <c r="K3" s="95"/>
    </row>
    <row r="4" spans="2:35" ht="19.149999999999999" customHeight="1" x14ac:dyDescent="0.55000000000000004">
      <c r="B4" s="98" t="s">
        <v>282</v>
      </c>
      <c r="C4" s="38"/>
      <c r="D4" s="38"/>
      <c r="E4" s="38"/>
      <c r="F4" s="38"/>
      <c r="G4" s="38"/>
      <c r="H4" s="38"/>
      <c r="I4" s="38"/>
      <c r="J4" s="98" t="s">
        <v>6</v>
      </c>
      <c r="K4" s="95"/>
    </row>
    <row r="5" spans="2:35" ht="19.149999999999999" customHeight="1" x14ac:dyDescent="0.55000000000000004">
      <c r="B5" s="98" t="s">
        <v>281</v>
      </c>
      <c r="C5" s="38"/>
      <c r="D5" s="38"/>
      <c r="E5" s="38"/>
      <c r="F5" s="38"/>
      <c r="G5" s="38"/>
      <c r="H5" s="38"/>
      <c r="I5" s="38"/>
      <c r="J5" s="98"/>
      <c r="K5" s="95"/>
    </row>
    <row r="6" spans="2:35" ht="19.149999999999999" customHeight="1" x14ac:dyDescent="0.55000000000000004">
      <c r="B6" s="98" t="s">
        <v>275</v>
      </c>
      <c r="C6" s="38"/>
      <c r="D6" s="38"/>
      <c r="E6" s="38"/>
      <c r="F6" s="38"/>
      <c r="G6" s="38"/>
      <c r="H6" s="38"/>
      <c r="I6" s="38"/>
      <c r="J6" s="38"/>
      <c r="K6" s="95"/>
    </row>
    <row r="7" spans="2:35" ht="19.149999999999999" customHeight="1" x14ac:dyDescent="0.55000000000000004">
      <c r="B7" s="98" t="s">
        <v>276</v>
      </c>
      <c r="C7" s="38"/>
      <c r="D7" s="38"/>
      <c r="E7" s="38"/>
      <c r="F7" s="38"/>
      <c r="G7" s="38"/>
      <c r="H7" s="38"/>
      <c r="I7" s="38"/>
      <c r="J7" s="98" t="s">
        <v>277</v>
      </c>
      <c r="K7" s="95"/>
    </row>
    <row r="8" spans="2:35" ht="19.149999999999999" customHeight="1" x14ac:dyDescent="0.55000000000000004">
      <c r="B8" s="98" t="s">
        <v>278</v>
      </c>
      <c r="C8" s="38"/>
      <c r="D8" s="38"/>
      <c r="E8" s="38"/>
      <c r="F8" s="38"/>
      <c r="G8" s="38"/>
      <c r="H8" s="38"/>
      <c r="I8" s="38"/>
      <c r="J8" s="38"/>
      <c r="K8" s="95"/>
    </row>
    <row r="9" spans="2:35" ht="19.149999999999999" customHeight="1" x14ac:dyDescent="0.55000000000000004">
      <c r="C9" s="38"/>
      <c r="D9" s="38"/>
      <c r="E9" s="38"/>
      <c r="F9" s="38"/>
      <c r="G9" s="38"/>
      <c r="H9" s="38"/>
      <c r="I9" s="38"/>
      <c r="J9" s="38"/>
      <c r="K9" s="95"/>
    </row>
    <row r="10" spans="2:35" ht="19.149999999999999" customHeight="1" x14ac:dyDescent="0.55000000000000004">
      <c r="B10" s="100" t="s">
        <v>7</v>
      </c>
      <c r="C10" s="101"/>
      <c r="D10" s="102" t="s">
        <v>8</v>
      </c>
      <c r="E10" s="95"/>
      <c r="F10" s="95"/>
      <c r="G10" s="95"/>
      <c r="H10" s="95"/>
      <c r="I10" s="95"/>
      <c r="J10" s="38"/>
      <c r="K10" s="95"/>
    </row>
    <row r="11" spans="2:35" ht="19.149999999999999" customHeight="1" x14ac:dyDescent="0.55000000000000004">
      <c r="B11" s="95"/>
      <c r="C11" s="103"/>
      <c r="D11" s="102" t="s">
        <v>279</v>
      </c>
      <c r="E11" s="95"/>
      <c r="F11" s="95"/>
      <c r="G11" s="95"/>
      <c r="H11" s="95"/>
      <c r="I11" s="95"/>
      <c r="J11" s="38"/>
      <c r="K11" s="95"/>
    </row>
    <row r="12" spans="2:35" ht="19.149999999999999" customHeight="1" x14ac:dyDescent="0.55000000000000004">
      <c r="B12" s="95"/>
      <c r="C12" s="104"/>
      <c r="D12" s="102" t="s">
        <v>9</v>
      </c>
      <c r="E12" s="95"/>
      <c r="F12" s="95"/>
      <c r="G12" s="95"/>
      <c r="H12" s="95"/>
      <c r="I12" s="95"/>
      <c r="J12" s="38"/>
      <c r="K12" s="95"/>
    </row>
    <row r="13" spans="2:35" s="95" customFormat="1" ht="19.149999999999999" customHeight="1" x14ac:dyDescent="0.55000000000000004">
      <c r="K13" s="105"/>
    </row>
    <row r="14" spans="2:35" ht="53.5" customHeight="1" x14ac:dyDescent="0.55000000000000004">
      <c r="B14" s="38" t="s">
        <v>173</v>
      </c>
      <c r="C14" s="38"/>
      <c r="D14" s="38"/>
      <c r="F14" s="106" t="s">
        <v>219</v>
      </c>
      <c r="G14" s="419" t="str">
        <f>IF((SUM(P18,P23,P28,P32,P36,P40)=0),"",(SUM(P18,P23,P28,P32,P36,P40)))</f>
        <v/>
      </c>
      <c r="H14" s="420"/>
      <c r="I14" s="426" t="s">
        <v>280</v>
      </c>
      <c r="J14" s="426"/>
      <c r="K14" s="421" t="str">
        <f>IF(G14="","",IF(G14&lt;1500,"中小規模事業所に該当します。",IF(G14&gt;1500,"中小規模事業所の要件を満たしていないため、申請できません。","")))</f>
        <v/>
      </c>
      <c r="L14" s="421"/>
      <c r="M14" s="421"/>
      <c r="N14" s="421"/>
      <c r="O14" s="421"/>
      <c r="P14" s="95"/>
      <c r="Q14" s="95"/>
      <c r="R14" s="95"/>
    </row>
    <row r="15" spans="2:35" ht="40" customHeight="1" x14ac:dyDescent="0.55000000000000004">
      <c r="B15" s="38"/>
      <c r="C15" s="38"/>
      <c r="D15" s="38"/>
      <c r="E15" s="38"/>
      <c r="F15" s="38"/>
      <c r="G15" s="38"/>
      <c r="H15" s="38"/>
      <c r="I15" s="38"/>
      <c r="J15" s="38"/>
      <c r="K15" s="38"/>
      <c r="L15" s="38"/>
      <c r="M15" s="38"/>
      <c r="N15" s="38"/>
      <c r="O15" s="95"/>
      <c r="P15" s="95"/>
      <c r="Q15" s="95"/>
      <c r="R15" s="95"/>
      <c r="T15" s="96" t="s">
        <v>106</v>
      </c>
      <c r="AA15" s="108" t="s">
        <v>91</v>
      </c>
      <c r="AB15" s="108"/>
    </row>
    <row r="16" spans="2:35" ht="40" customHeight="1" x14ac:dyDescent="0.55000000000000004">
      <c r="B16" s="38" t="s">
        <v>10</v>
      </c>
      <c r="C16" s="38"/>
      <c r="D16" s="38"/>
      <c r="E16" s="38"/>
      <c r="F16" s="38"/>
      <c r="G16" s="38"/>
      <c r="H16" s="423" t="s">
        <v>11</v>
      </c>
      <c r="I16" s="423"/>
      <c r="J16" s="424"/>
      <c r="K16" s="424"/>
      <c r="L16" s="424"/>
      <c r="M16" s="95"/>
      <c r="N16" s="95"/>
      <c r="O16" s="95"/>
      <c r="P16" s="95"/>
      <c r="Q16" s="95"/>
      <c r="R16" s="95"/>
      <c r="S16" s="96"/>
      <c r="U16" s="109" t="s">
        <v>107</v>
      </c>
      <c r="V16" s="96"/>
      <c r="W16" s="110" t="s">
        <v>217</v>
      </c>
      <c r="X16" s="96"/>
      <c r="Y16" s="96"/>
      <c r="Z16" s="96"/>
      <c r="AB16" s="95" t="s">
        <v>10</v>
      </c>
      <c r="AC16" s="95"/>
      <c r="AD16" s="96"/>
      <c r="AE16" s="96" t="s">
        <v>29</v>
      </c>
      <c r="AF16" s="96"/>
      <c r="AI16" s="99" t="s">
        <v>214</v>
      </c>
    </row>
    <row r="17" spans="2:38" ht="39.75" customHeight="1" x14ac:dyDescent="0.55000000000000004">
      <c r="B17" s="94" t="s">
        <v>283</v>
      </c>
      <c r="C17" s="111" t="s">
        <v>13</v>
      </c>
      <c r="D17" s="112" t="s">
        <v>14</v>
      </c>
      <c r="E17" s="112" t="s">
        <v>15</v>
      </c>
      <c r="F17" s="112" t="s">
        <v>16</v>
      </c>
      <c r="G17" s="112" t="s">
        <v>17</v>
      </c>
      <c r="H17" s="112" t="s">
        <v>18</v>
      </c>
      <c r="I17" s="112" t="s">
        <v>19</v>
      </c>
      <c r="J17" s="112" t="s">
        <v>20</v>
      </c>
      <c r="K17" s="112" t="s">
        <v>21</v>
      </c>
      <c r="L17" s="111" t="s">
        <v>22</v>
      </c>
      <c r="M17" s="112" t="s">
        <v>23</v>
      </c>
      <c r="N17" s="112" t="s">
        <v>24</v>
      </c>
      <c r="O17" s="112" t="s">
        <v>25</v>
      </c>
      <c r="P17" s="112" t="s">
        <v>26</v>
      </c>
      <c r="Q17" s="95"/>
      <c r="R17" s="95"/>
      <c r="S17" s="96"/>
      <c r="T17" s="113" t="s">
        <v>111</v>
      </c>
      <c r="U17" s="114">
        <v>9.76</v>
      </c>
      <c r="V17" s="113" t="s">
        <v>112</v>
      </c>
      <c r="W17" s="113">
        <v>0.48899999999999999</v>
      </c>
      <c r="X17" s="113" t="s">
        <v>113</v>
      </c>
      <c r="Y17" s="96"/>
      <c r="Z17" s="96"/>
      <c r="AB17" s="115" t="s">
        <v>92</v>
      </c>
      <c r="AC17" s="116" t="s">
        <v>93</v>
      </c>
      <c r="AD17" s="117"/>
      <c r="AE17" s="115" t="s">
        <v>92</v>
      </c>
      <c r="AF17" s="116" t="s">
        <v>93</v>
      </c>
      <c r="AG17" s="96"/>
      <c r="AI17" s="118" t="s">
        <v>212</v>
      </c>
      <c r="AJ17" s="99" t="s">
        <v>213</v>
      </c>
    </row>
    <row r="18" spans="2:38" ht="40" customHeight="1" x14ac:dyDescent="0.55000000000000004">
      <c r="B18" s="119" t="s">
        <v>27</v>
      </c>
      <c r="C18" s="120"/>
      <c r="D18" s="120"/>
      <c r="E18" s="120"/>
      <c r="F18" s="120"/>
      <c r="G18" s="120"/>
      <c r="H18" s="120"/>
      <c r="I18" s="120"/>
      <c r="J18" s="120"/>
      <c r="K18" s="120"/>
      <c r="L18" s="120"/>
      <c r="M18" s="120"/>
      <c r="N18" s="120"/>
      <c r="O18" s="121" t="str">
        <f>IF(ISERROR(12*SUM(C18:N18)/COUNT(C18:N18)),"",12*SUM(C18:N18)/COUNT(C18:N18))</f>
        <v/>
      </c>
      <c r="P18" s="122" t="str">
        <f>IF(ISERROR(AB18),"",AB18)</f>
        <v/>
      </c>
      <c r="Q18" s="38"/>
      <c r="R18" s="38"/>
      <c r="S18" s="123" t="s">
        <v>118</v>
      </c>
      <c r="T18" s="113" t="s">
        <v>119</v>
      </c>
      <c r="U18" s="114">
        <v>1.36</v>
      </c>
      <c r="V18" s="113" t="s">
        <v>120</v>
      </c>
      <c r="W18" s="113">
        <v>5.7000000000000002E-2</v>
      </c>
      <c r="X18" s="113" t="s">
        <v>121</v>
      </c>
      <c r="Y18" s="96"/>
      <c r="Z18" s="96"/>
      <c r="AA18" s="117" t="s">
        <v>94</v>
      </c>
      <c r="AB18" s="113" t="e">
        <f>ROUND($O$18/1000*$U$17*$U$22,2)</f>
        <v>#VALUE!</v>
      </c>
      <c r="AC18" s="113" t="e">
        <f>ROUND(エネルギー使用量!$O$18/1000*$W$17,2)</f>
        <v>#VALUE!</v>
      </c>
      <c r="AD18" s="117" t="s">
        <v>95</v>
      </c>
      <c r="AE18" s="114" t="e">
        <f>ROUND(エネルギー使用量!$O$23/1000*$U$22*$U$26*$U$30,2)</f>
        <v>#VALUE!</v>
      </c>
      <c r="AF18" s="114" t="e">
        <f>ROUND(エネルギー使用量!$O$23/1000*$U$26*$W$26*$U$23,2)</f>
        <v>#VALUE!</v>
      </c>
      <c r="AG18" s="96" t="s">
        <v>133</v>
      </c>
    </row>
    <row r="19" spans="2:38" ht="29.5" customHeight="1" x14ac:dyDescent="0.55000000000000004">
      <c r="B19" s="124"/>
      <c r="C19" s="124"/>
      <c r="D19" s="124"/>
      <c r="E19" s="124"/>
      <c r="F19" s="124"/>
      <c r="G19" s="124"/>
      <c r="H19" s="124"/>
      <c r="I19" s="124"/>
      <c r="J19" s="124"/>
      <c r="K19" s="124"/>
      <c r="L19" s="124"/>
      <c r="M19" s="124"/>
      <c r="N19" s="124"/>
      <c r="O19" s="125"/>
      <c r="S19" s="96"/>
      <c r="T19" s="113" t="s">
        <v>126</v>
      </c>
      <c r="U19" s="114">
        <v>1.02</v>
      </c>
      <c r="V19" s="113" t="s">
        <v>4</v>
      </c>
      <c r="W19" s="113">
        <v>0.06</v>
      </c>
      <c r="X19" s="113" t="s">
        <v>127</v>
      </c>
      <c r="Y19" s="96"/>
      <c r="Z19" s="96"/>
      <c r="AD19" s="117" t="s">
        <v>96</v>
      </c>
      <c r="AE19" s="114" t="e">
        <f>ROUND(エネルギー使用量!$O$23/U27*U22*Y27,2)</f>
        <v>#VALUE!</v>
      </c>
      <c r="AF19" s="114" t="e">
        <f>ROUND(エネルギー使用量!$O$23/$Y$27*$U$27*$W$27*$U$23,2)</f>
        <v>#VALUE!</v>
      </c>
      <c r="AG19" s="126" t="e">
        <f>(エネルギー使用量!$O$23/1000*U22*U27)</f>
        <v>#VALUE!</v>
      </c>
      <c r="AI19" s="99" t="s">
        <v>215</v>
      </c>
    </row>
    <row r="20" spans="2:38" ht="40" customHeight="1" x14ac:dyDescent="0.55000000000000004">
      <c r="B20" s="127" t="s">
        <v>28</v>
      </c>
      <c r="C20" s="38"/>
      <c r="D20" s="38"/>
      <c r="E20" s="38"/>
      <c r="F20" s="38"/>
      <c r="G20" s="38"/>
      <c r="H20" s="38"/>
      <c r="I20" s="38"/>
      <c r="J20" s="38"/>
      <c r="K20" s="38"/>
      <c r="L20" s="38"/>
      <c r="M20" s="38"/>
      <c r="O20" s="128"/>
      <c r="P20" s="38"/>
      <c r="Q20" s="125"/>
      <c r="S20" s="96"/>
      <c r="T20" s="113" t="s">
        <v>132</v>
      </c>
      <c r="U20" s="114">
        <v>1.36</v>
      </c>
      <c r="V20" s="113" t="s">
        <v>4</v>
      </c>
      <c r="W20" s="113">
        <v>5.7000000000000002E-2</v>
      </c>
      <c r="X20" s="113" t="s">
        <v>127</v>
      </c>
      <c r="Y20" s="96"/>
      <c r="Z20" s="96"/>
      <c r="AD20" s="117" t="s">
        <v>97</v>
      </c>
      <c r="AE20" s="114" t="e">
        <f>ROUND(エネルギー使用量!$O$23*U22*U28*U41,2)</f>
        <v>#VALUE!</v>
      </c>
      <c r="AF20" s="114" t="e">
        <f>ROUND(エネルギー使用量!$O$23*U23*W28*U28*U41,2)</f>
        <v>#VALUE!</v>
      </c>
      <c r="AG20" s="96"/>
      <c r="AI20" s="99" t="s">
        <v>216</v>
      </c>
    </row>
    <row r="21" spans="2:38" ht="40" customHeight="1" x14ac:dyDescent="0.55000000000000004">
      <c r="B21" s="38" t="s">
        <v>29</v>
      </c>
      <c r="C21" s="38"/>
      <c r="D21" s="38"/>
      <c r="E21" s="129"/>
      <c r="F21" s="129"/>
      <c r="G21" s="127"/>
      <c r="H21" s="38" t="s">
        <v>11</v>
      </c>
      <c r="I21" s="38"/>
      <c r="J21" s="424"/>
      <c r="K21" s="424"/>
      <c r="L21" s="424"/>
      <c r="M21" s="38"/>
      <c r="N21" s="38"/>
      <c r="O21" s="38"/>
      <c r="P21" s="38"/>
      <c r="Q21" s="38"/>
      <c r="S21" s="96"/>
      <c r="Y21" s="96"/>
      <c r="Z21" s="96"/>
      <c r="AD21" s="117" t="s">
        <v>98</v>
      </c>
      <c r="AE21" s="114" t="e">
        <f>ROUND(エネルギー使用量!$O$23/1000*U22*U29,2)</f>
        <v>#VALUE!</v>
      </c>
      <c r="AF21" s="114" t="e">
        <f>ROUND(エネルギー使用量!$O$23/1000*U29*W29*U23,2)</f>
        <v>#VALUE!</v>
      </c>
      <c r="AG21" s="96"/>
    </row>
    <row r="22" spans="2:38" ht="40" customHeight="1" x14ac:dyDescent="0.55000000000000004">
      <c r="B22" s="94" t="s">
        <v>12</v>
      </c>
      <c r="C22" s="111" t="s">
        <v>13</v>
      </c>
      <c r="D22" s="112" t="s">
        <v>14</v>
      </c>
      <c r="E22" s="112" t="s">
        <v>15</v>
      </c>
      <c r="F22" s="112" t="s">
        <v>16</v>
      </c>
      <c r="G22" s="112" t="s">
        <v>17</v>
      </c>
      <c r="H22" s="112" t="s">
        <v>18</v>
      </c>
      <c r="I22" s="112" t="s">
        <v>19</v>
      </c>
      <c r="J22" s="112" t="s">
        <v>20</v>
      </c>
      <c r="K22" s="112" t="s">
        <v>21</v>
      </c>
      <c r="L22" s="111" t="s">
        <v>22</v>
      </c>
      <c r="M22" s="112" t="s">
        <v>23</v>
      </c>
      <c r="N22" s="112" t="s">
        <v>24</v>
      </c>
      <c r="O22" s="112" t="s">
        <v>25</v>
      </c>
      <c r="P22" s="112" t="s">
        <v>26</v>
      </c>
      <c r="Q22" s="38"/>
      <c r="S22" s="96"/>
      <c r="T22" s="113" t="s">
        <v>137</v>
      </c>
      <c r="U22" s="130">
        <v>2.58E-2</v>
      </c>
      <c r="V22" s="113" t="s">
        <v>3</v>
      </c>
      <c r="Z22" s="96"/>
      <c r="AD22" s="117" t="s">
        <v>99</v>
      </c>
      <c r="AE22" s="114" t="e">
        <f>ROUND(エネルギー使用量!$O$23/1000*U22*#REF!,2)</f>
        <v>#VALUE!</v>
      </c>
      <c r="AF22" s="114" t="e">
        <f>ROUND(エネルギー使用量!$O$23/1000*#REF!*#REF!*U23,2)</f>
        <v>#VALUE!</v>
      </c>
      <c r="AG22" s="96"/>
    </row>
    <row r="23" spans="2:38" ht="40" customHeight="1" x14ac:dyDescent="0.55000000000000004">
      <c r="B23" s="119" t="s">
        <v>31</v>
      </c>
      <c r="C23" s="120"/>
      <c r="D23" s="120"/>
      <c r="E23" s="120"/>
      <c r="F23" s="120"/>
      <c r="G23" s="120"/>
      <c r="H23" s="120"/>
      <c r="I23" s="120"/>
      <c r="J23" s="120"/>
      <c r="K23" s="120"/>
      <c r="L23" s="120"/>
      <c r="M23" s="120"/>
      <c r="N23" s="120"/>
      <c r="O23" s="121" t="str">
        <f>IF(ISERROR(12*SUM(C23:N23)/COUNT(C23:N23)),"",12*SUM(C23:N23)/COUNT(C23:N23))</f>
        <v/>
      </c>
      <c r="P23" s="131" t="str">
        <f>IF(ISERROR(AE23),"",AE23)</f>
        <v/>
      </c>
      <c r="Q23" s="38"/>
      <c r="S23" s="96"/>
      <c r="T23" s="113" t="s">
        <v>138</v>
      </c>
      <c r="U23" s="113">
        <f>44/12</f>
        <v>3.6666666666666665</v>
      </c>
      <c r="Z23" s="96"/>
      <c r="AE23" s="132" t="str">
        <f>IF(AND($E$21="都市ガス",$F$21="［m3］"),$AE$18,IF(AND($E$21="LPG",$F$21="［m3］"),$AE$19,IF(AND($E$21="LPG",$F$21="［kg］"),$AG$19,IF($E$21="LNG",$AE$20,IF($E$21="水素ガス",$AE$21,IF($E$21="天然ガス",$AE$22,""))))))</f>
        <v/>
      </c>
    </row>
    <row r="24" spans="2:38" ht="29.5" customHeight="1" x14ac:dyDescent="0.55000000000000004">
      <c r="Q24" s="38"/>
      <c r="S24" s="96"/>
      <c r="Z24" s="96"/>
      <c r="AA24" s="96"/>
      <c r="AB24" s="133" t="s">
        <v>33</v>
      </c>
      <c r="AC24" s="133"/>
      <c r="AD24" s="38" t="s">
        <v>36</v>
      </c>
      <c r="AF24" s="38" t="s">
        <v>37</v>
      </c>
      <c r="AG24" s="96"/>
      <c r="AH24" s="38" t="s">
        <v>38</v>
      </c>
      <c r="AL24" s="117"/>
    </row>
    <row r="25" spans="2:38" ht="40" customHeight="1" x14ac:dyDescent="0.55000000000000004">
      <c r="B25" s="127" t="s">
        <v>32</v>
      </c>
      <c r="C25" s="38"/>
      <c r="D25" s="38"/>
      <c r="E25" s="38"/>
      <c r="F25" s="38"/>
      <c r="G25" s="38"/>
      <c r="H25" s="38"/>
      <c r="I25" s="38"/>
      <c r="J25" s="38"/>
      <c r="K25" s="38"/>
      <c r="L25" s="38"/>
      <c r="M25" s="38"/>
      <c r="N25" s="38"/>
      <c r="S25" s="96"/>
      <c r="T25" s="96"/>
      <c r="U25" s="113" t="s">
        <v>143</v>
      </c>
      <c r="V25" s="96"/>
      <c r="Z25" s="96"/>
      <c r="AA25" s="117"/>
      <c r="AB25" s="134" t="s">
        <v>92</v>
      </c>
      <c r="AC25" s="135" t="s">
        <v>93</v>
      </c>
      <c r="AD25" s="134" t="s">
        <v>92</v>
      </c>
      <c r="AE25" s="135" t="s">
        <v>93</v>
      </c>
      <c r="AF25" s="134" t="s">
        <v>92</v>
      </c>
      <c r="AG25" s="135" t="s">
        <v>93</v>
      </c>
      <c r="AH25" s="134" t="s">
        <v>92</v>
      </c>
      <c r="AI25" s="135" t="s">
        <v>93</v>
      </c>
    </row>
    <row r="26" spans="2:38" ht="40" customHeight="1" x14ac:dyDescent="0.55000000000000004">
      <c r="B26" s="38" t="s">
        <v>33</v>
      </c>
      <c r="C26" s="38"/>
      <c r="D26" s="38"/>
      <c r="E26" s="425"/>
      <c r="F26" s="425"/>
      <c r="G26" s="127"/>
      <c r="H26" s="38" t="s">
        <v>11</v>
      </c>
      <c r="I26" s="38"/>
      <c r="J26" s="424"/>
      <c r="K26" s="424"/>
      <c r="L26" s="424"/>
      <c r="M26" s="38"/>
      <c r="N26" s="38"/>
      <c r="O26" s="38"/>
      <c r="P26" s="38"/>
      <c r="S26" s="96"/>
      <c r="T26" s="113" t="s">
        <v>146</v>
      </c>
      <c r="U26" s="47">
        <v>45</v>
      </c>
      <c r="V26" s="113" t="s">
        <v>2</v>
      </c>
      <c r="W26" s="130">
        <v>1.3599999999999999E-2</v>
      </c>
      <c r="X26" s="113" t="s">
        <v>147</v>
      </c>
      <c r="Y26" s="107"/>
      <c r="Z26" s="96"/>
      <c r="AA26" s="117" t="s">
        <v>94</v>
      </c>
      <c r="AB26" s="113" t="e">
        <f>ROUND($O$28/1000*$U$17*$U$22,2)</f>
        <v>#VALUE!</v>
      </c>
      <c r="AC26" s="113" t="e">
        <f>ROUND(エネルギー使用量!$O$28/1000*$W$17,2)</f>
        <v>#VALUE!</v>
      </c>
      <c r="AD26" s="113" t="e">
        <f>ROUND($O$32/1000*$U$17*$U$22,2)</f>
        <v>#VALUE!</v>
      </c>
      <c r="AE26" s="113" t="e">
        <f>ROUND(エネルギー使用量!$O$32/1000*$W$17,2)</f>
        <v>#VALUE!</v>
      </c>
      <c r="AF26" s="113" t="e">
        <f>ROUND($O$36/1000*$U$17*$U$22,2)</f>
        <v>#VALUE!</v>
      </c>
      <c r="AG26" s="113" t="e">
        <f>ROUND(エネルギー使用量!$O$36/1000*$W$17,2)</f>
        <v>#VALUE!</v>
      </c>
      <c r="AH26" s="113" t="e">
        <f>ROUND($O$40/1000*$U$17*$U$22,2)</f>
        <v>#VALUE!</v>
      </c>
      <c r="AI26" s="113" t="e">
        <f>ROUND(エネルギー使用量!$O$40/1000*$W$17,2)</f>
        <v>#VALUE!</v>
      </c>
      <c r="AK26" s="117" t="s">
        <v>94</v>
      </c>
      <c r="AL26" s="99">
        <v>1</v>
      </c>
    </row>
    <row r="27" spans="2:38" ht="40" customHeight="1" x14ac:dyDescent="0.55000000000000004">
      <c r="B27" s="94" t="s">
        <v>12</v>
      </c>
      <c r="C27" s="111" t="s">
        <v>13</v>
      </c>
      <c r="D27" s="112" t="s">
        <v>14</v>
      </c>
      <c r="E27" s="112" t="s">
        <v>15</v>
      </c>
      <c r="F27" s="112" t="s">
        <v>16</v>
      </c>
      <c r="G27" s="112" t="s">
        <v>17</v>
      </c>
      <c r="H27" s="112" t="s">
        <v>18</v>
      </c>
      <c r="I27" s="112" t="s">
        <v>19</v>
      </c>
      <c r="J27" s="112" t="s">
        <v>20</v>
      </c>
      <c r="K27" s="112" t="s">
        <v>21</v>
      </c>
      <c r="L27" s="111" t="s">
        <v>22</v>
      </c>
      <c r="M27" s="112" t="s">
        <v>23</v>
      </c>
      <c r="N27" s="112" t="s">
        <v>24</v>
      </c>
      <c r="O27" s="112" t="s">
        <v>25</v>
      </c>
      <c r="P27" s="112" t="s">
        <v>26</v>
      </c>
      <c r="Q27" s="38"/>
      <c r="S27" s="96"/>
      <c r="T27" s="113" t="s">
        <v>149</v>
      </c>
      <c r="U27" s="47">
        <v>50.8</v>
      </c>
      <c r="V27" s="113" t="s">
        <v>150</v>
      </c>
      <c r="W27" s="130">
        <v>1.61E-2</v>
      </c>
      <c r="X27" s="113" t="s">
        <v>147</v>
      </c>
      <c r="Y27" s="136">
        <v>482</v>
      </c>
      <c r="Z27" s="96" t="s">
        <v>151</v>
      </c>
      <c r="AA27" s="117" t="s">
        <v>95</v>
      </c>
      <c r="AB27" s="114" t="e">
        <f>ROUND(エネルギー使用量!$O$28/1000*$U$22*$U$26*$U$30,2)</f>
        <v>#VALUE!</v>
      </c>
      <c r="AC27" s="114" t="e">
        <f>ROUND(エネルギー使用量!$O$28/1000*$U$26*$W$26*$U$23,2)</f>
        <v>#VALUE!</v>
      </c>
      <c r="AD27" s="114" t="e">
        <f>ROUND(エネルギー使用量!$O$32/1000*$U$22*$U$26*$U$30,2)</f>
        <v>#VALUE!</v>
      </c>
      <c r="AE27" s="114" t="e">
        <f>ROUND(エネルギー使用量!$O$32/1000*$U$26*$W$26*$U$23,2)</f>
        <v>#VALUE!</v>
      </c>
      <c r="AF27" s="114" t="e">
        <f>ROUND(エネルギー使用量!$O$36/1000*$U$22*$U$26*$U$30,2)</f>
        <v>#VALUE!</v>
      </c>
      <c r="AG27" s="114" t="e">
        <f>ROUND(エネルギー使用量!$O$36/1000*$U$26*$W$26*$U$23,2)</f>
        <v>#VALUE!</v>
      </c>
      <c r="AH27" s="114" t="e">
        <f>ROUND(エネルギー使用量!$O$40/1000*$U$22*$U$26*$U$30,2)</f>
        <v>#VALUE!</v>
      </c>
      <c r="AI27" s="114" t="e">
        <f>ROUND(エネルギー使用量!$O$36/1000*$U$26*$W$26*$U$23,2)</f>
        <v>#VALUE!</v>
      </c>
      <c r="AK27" s="117" t="s">
        <v>95</v>
      </c>
      <c r="AL27" s="99">
        <v>2</v>
      </c>
    </row>
    <row r="28" spans="2:38" ht="40" customHeight="1" x14ac:dyDescent="0.55000000000000004">
      <c r="B28" s="119" t="s">
        <v>35</v>
      </c>
      <c r="C28" s="120"/>
      <c r="D28" s="120"/>
      <c r="E28" s="120"/>
      <c r="F28" s="120"/>
      <c r="G28" s="120"/>
      <c r="H28" s="120"/>
      <c r="I28" s="120"/>
      <c r="J28" s="120"/>
      <c r="K28" s="120"/>
      <c r="L28" s="120"/>
      <c r="M28" s="120"/>
      <c r="N28" s="120"/>
      <c r="O28" s="121" t="str">
        <f>IF(ISERROR(12*SUM(C28:N28)/COUNT(C28:N28)),"",12*SUM(C28:N28)/COUNT(C28:N28))</f>
        <v/>
      </c>
      <c r="P28" s="137" t="str">
        <f>IF(ISERROR(#REF!),"",#REF!)</f>
        <v/>
      </c>
      <c r="Q28" s="38"/>
      <c r="S28" s="96"/>
      <c r="T28" s="113" t="s">
        <v>153</v>
      </c>
      <c r="U28" s="47">
        <v>54.6</v>
      </c>
      <c r="V28" s="113" t="s">
        <v>150</v>
      </c>
      <c r="W28" s="130">
        <v>1.35E-2</v>
      </c>
      <c r="X28" s="113" t="s">
        <v>147</v>
      </c>
      <c r="Y28" s="113">
        <f>1000/Y27</f>
        <v>2.0746887966804981</v>
      </c>
      <c r="Z28" s="96"/>
      <c r="AA28" s="117" t="s">
        <v>100</v>
      </c>
      <c r="AB28" s="113" t="e">
        <f>ROUND(エネルギー使用量!$O$28/1000*$U$22*$U$18,2)</f>
        <v>#VALUE!</v>
      </c>
      <c r="AC28" s="114" t="e">
        <f>ROUND(エネルギー使用量!$O$28/1000*$U$18*$W$18,2)</f>
        <v>#VALUE!</v>
      </c>
      <c r="AD28" s="113" t="e">
        <f>ROUND(エネルギー使用量!$O$32/1000*$U$22*$U$18,2)</f>
        <v>#VALUE!</v>
      </c>
      <c r="AE28" s="114" t="e">
        <f>ROUND(エネルギー使用量!$O$32/1000*$U$18*$W$18,2)</f>
        <v>#VALUE!</v>
      </c>
      <c r="AF28" s="113" t="e">
        <f>ROUND(エネルギー使用量!$O$36/1000*$U$22*$U$18,2)</f>
        <v>#VALUE!</v>
      </c>
      <c r="AG28" s="114" t="e">
        <f>ROUND(エネルギー使用量!$O$36/1000*$U$18*$W$18,2)</f>
        <v>#VALUE!</v>
      </c>
      <c r="AH28" s="113" t="e">
        <f>ROUND(エネルギー使用量!$O$40/1000*$U$22*$U$18,2)</f>
        <v>#VALUE!</v>
      </c>
      <c r="AI28" s="114" t="e">
        <f>ROUND(エネルギー使用量!$O$40/1000*$U$18*$W$18,2)</f>
        <v>#VALUE!</v>
      </c>
      <c r="AK28" s="117" t="s">
        <v>100</v>
      </c>
      <c r="AL28" s="99">
        <v>3</v>
      </c>
    </row>
    <row r="29" spans="2:38" ht="29.5" customHeight="1" x14ac:dyDescent="0.55000000000000004">
      <c r="Q29" s="38"/>
      <c r="S29" s="96"/>
      <c r="T29" s="113" t="s">
        <v>155</v>
      </c>
      <c r="U29" s="47">
        <v>44.9</v>
      </c>
      <c r="V29" s="113" t="s">
        <v>2</v>
      </c>
      <c r="W29" s="130">
        <v>1.4200000000000001E-2</v>
      </c>
      <c r="X29" s="113" t="s">
        <v>147</v>
      </c>
      <c r="Y29" s="138" t="s">
        <v>156</v>
      </c>
      <c r="Z29" s="96"/>
      <c r="AA29" s="117" t="s">
        <v>101</v>
      </c>
      <c r="AB29" s="113" t="e">
        <f>ROUND(エネルギー使用量!$O$28/1000*$U$19*$U$22,2)</f>
        <v>#VALUE!</v>
      </c>
      <c r="AC29" s="114" t="e">
        <f>ROUND(エネルギー使用量!$O$28/1000*$U$19*$W$19,2)</f>
        <v>#VALUE!</v>
      </c>
      <c r="AD29" s="113" t="e">
        <f>ROUND(エネルギー使用量!$O$32/1000*$U$19*$U$22,2)</f>
        <v>#VALUE!</v>
      </c>
      <c r="AE29" s="114" t="e">
        <f>ROUND(エネルギー使用量!$O$32/1000*$U$19*$W$19,2)</f>
        <v>#VALUE!</v>
      </c>
      <c r="AF29" s="113" t="e">
        <f>ROUND(エネルギー使用量!$O$32/1000*$U$19*$U$22,2)</f>
        <v>#VALUE!</v>
      </c>
      <c r="AG29" s="114" t="e">
        <f>ROUND(エネルギー使用量!$O$32/1000*$U$19*$W$19,2)</f>
        <v>#VALUE!</v>
      </c>
      <c r="AH29" s="113" t="e">
        <f>ROUND(エネルギー使用量!$O$36/1000*$U$19*$U$22,2)</f>
        <v>#VALUE!</v>
      </c>
      <c r="AI29" s="114" t="e">
        <f>ROUND(エネルギー使用量!$O$36/1000*$U$19*$W$19,2)</f>
        <v>#VALUE!</v>
      </c>
      <c r="AK29" s="117" t="s">
        <v>101</v>
      </c>
      <c r="AL29" s="99">
        <v>4</v>
      </c>
    </row>
    <row r="30" spans="2:38" ht="40" customHeight="1" x14ac:dyDescent="0.55000000000000004">
      <c r="B30" s="38" t="s">
        <v>36</v>
      </c>
      <c r="C30" s="38"/>
      <c r="D30" s="38"/>
      <c r="E30" s="425"/>
      <c r="F30" s="425"/>
      <c r="G30" s="127"/>
      <c r="H30" s="38" t="s">
        <v>11</v>
      </c>
      <c r="I30" s="38"/>
      <c r="J30" s="424"/>
      <c r="K30" s="424"/>
      <c r="L30" s="424"/>
      <c r="M30" s="38"/>
      <c r="N30" s="38"/>
      <c r="O30" s="38"/>
      <c r="P30" s="38"/>
      <c r="S30" s="96"/>
      <c r="T30" s="113" t="s">
        <v>158</v>
      </c>
      <c r="U30" s="113">
        <v>0.9666547347078589</v>
      </c>
      <c r="V30" s="113"/>
      <c r="W30" s="130"/>
      <c r="X30" s="113"/>
      <c r="Y30" s="113"/>
      <c r="Z30" s="96"/>
      <c r="AA30" s="117" t="s">
        <v>102</v>
      </c>
      <c r="AB30" s="114" t="e">
        <f>ROUND(エネルギー使用量!$O$28/1000*$U$22*$U$33,2)</f>
        <v>#VALUE!</v>
      </c>
      <c r="AC30" s="114" t="e">
        <f>ROUND(エネルギー使用量!$O$28/1000*$U$33*$W$33*$U$23,2)</f>
        <v>#VALUE!</v>
      </c>
      <c r="AD30" s="114" t="e">
        <f>ROUND(エネルギー使用量!$O$32/1000*$U$22*$U$33,2)</f>
        <v>#VALUE!</v>
      </c>
      <c r="AE30" s="114" t="e">
        <f>ROUND(エネルギー使用量!$O$32/1000*$U$33*$W$33*$U$23,2)</f>
        <v>#VALUE!</v>
      </c>
      <c r="AF30" s="114" t="e">
        <f>ROUND(エネルギー使用量!$O$36/1000*$U$22*$U$33,2)</f>
        <v>#VALUE!</v>
      </c>
      <c r="AG30" s="114" t="e">
        <f>ROUND(エネルギー使用量!$O$36/1000*$U$33*$W$33*$U$23,2)</f>
        <v>#VALUE!</v>
      </c>
      <c r="AH30" s="114" t="e">
        <f>ROUND(エネルギー使用量!$O$40/1000*$U$22*$U$33,2)</f>
        <v>#VALUE!</v>
      </c>
      <c r="AI30" s="114" t="e">
        <f>ROUND(エネルギー使用量!$O$40/1000*$U$33*$W$33*$U$23,2)</f>
        <v>#VALUE!</v>
      </c>
      <c r="AK30" s="117" t="s">
        <v>102</v>
      </c>
      <c r="AL30" s="99">
        <v>6</v>
      </c>
    </row>
    <row r="31" spans="2:38" ht="40" customHeight="1" x14ac:dyDescent="0.55000000000000004">
      <c r="B31" s="94" t="s">
        <v>12</v>
      </c>
      <c r="C31" s="111" t="s">
        <v>13</v>
      </c>
      <c r="D31" s="112" t="s">
        <v>14</v>
      </c>
      <c r="E31" s="112" t="s">
        <v>15</v>
      </c>
      <c r="F31" s="112" t="s">
        <v>16</v>
      </c>
      <c r="G31" s="112" t="s">
        <v>17</v>
      </c>
      <c r="H31" s="112" t="s">
        <v>18</v>
      </c>
      <c r="I31" s="112" t="s">
        <v>19</v>
      </c>
      <c r="J31" s="112" t="s">
        <v>20</v>
      </c>
      <c r="K31" s="112" t="s">
        <v>21</v>
      </c>
      <c r="L31" s="111" t="s">
        <v>22</v>
      </c>
      <c r="M31" s="112" t="s">
        <v>23</v>
      </c>
      <c r="N31" s="112" t="s">
        <v>24</v>
      </c>
      <c r="O31" s="112" t="s">
        <v>25</v>
      </c>
      <c r="P31" s="112" t="s">
        <v>26</v>
      </c>
      <c r="Q31" s="125"/>
      <c r="S31" s="96"/>
      <c r="T31" s="96"/>
      <c r="U31" s="96"/>
      <c r="V31" s="96"/>
      <c r="W31" s="97"/>
      <c r="X31" s="96"/>
      <c r="Y31" s="96"/>
      <c r="Z31" s="96"/>
      <c r="AA31" s="117" t="s">
        <v>103</v>
      </c>
      <c r="AB31" s="114" t="e">
        <f>ROUND(エネルギー使用量!$O$28/1000*#REF!*$U$22,2)</f>
        <v>#VALUE!</v>
      </c>
      <c r="AC31" s="114" t="e">
        <f>ROUND(エネルギー使用量!$O$28/1000*#REF!*#REF!*$U$23,2)</f>
        <v>#VALUE!</v>
      </c>
      <c r="AD31" s="114" t="e">
        <f>ROUND(エネルギー使用量!$O$32/1000*#REF!*$U$22,2)</f>
        <v>#VALUE!</v>
      </c>
      <c r="AE31" s="114" t="e">
        <f>ROUND(エネルギー使用量!$O$32/1000*#REF!*#REF!*$U$23,2)</f>
        <v>#VALUE!</v>
      </c>
      <c r="AF31" s="114" t="e">
        <f>ROUND(エネルギー使用量!$O$36/1000*#REF!*$U$22,2)</f>
        <v>#VALUE!</v>
      </c>
      <c r="AG31" s="114" t="e">
        <f>ROUND(エネルギー使用量!$O$36/1000*#REF!*#REF!*$U$23,2)</f>
        <v>#VALUE!</v>
      </c>
      <c r="AH31" s="114" t="e">
        <f>ROUND(エネルギー使用量!$O$40/1000*#REF!*$U$22,2)</f>
        <v>#VALUE!</v>
      </c>
      <c r="AI31" s="114" t="e">
        <f>ROUND(エネルギー使用量!$O$40/1000*#REF!*#REF!*$U$23,2)</f>
        <v>#VALUE!</v>
      </c>
      <c r="AK31" s="117" t="s">
        <v>103</v>
      </c>
      <c r="AL31" s="99">
        <v>7</v>
      </c>
    </row>
    <row r="32" spans="2:38" ht="40" customHeight="1" x14ac:dyDescent="0.55000000000000004">
      <c r="B32" s="119" t="s">
        <v>35</v>
      </c>
      <c r="C32" s="120"/>
      <c r="D32" s="120"/>
      <c r="E32" s="120"/>
      <c r="F32" s="120"/>
      <c r="G32" s="120"/>
      <c r="H32" s="120"/>
      <c r="I32" s="120"/>
      <c r="J32" s="120"/>
      <c r="K32" s="120"/>
      <c r="L32" s="120"/>
      <c r="M32" s="120"/>
      <c r="N32" s="120"/>
      <c r="O32" s="121" t="str">
        <f>IF(ISERROR(12*SUM(C32:N32)/COUNT(C32:N32)),"",12*SUM(C32:N32)/COUNT(C32:N32))</f>
        <v/>
      </c>
      <c r="P32" s="137" t="str">
        <f>IF(ISERROR(#REF!),"",#REF!)</f>
        <v/>
      </c>
      <c r="Q32" s="38"/>
      <c r="S32" s="96"/>
      <c r="T32" s="113" t="s">
        <v>159</v>
      </c>
      <c r="U32" s="47">
        <v>38.200000000000003</v>
      </c>
      <c r="V32" s="113" t="s">
        <v>160</v>
      </c>
      <c r="W32" s="130">
        <v>1.8700000000000001E-2</v>
      </c>
      <c r="X32" s="113" t="s">
        <v>147</v>
      </c>
      <c r="Y32" s="96"/>
      <c r="Z32" s="96"/>
      <c r="AA32" s="117" t="s">
        <v>104</v>
      </c>
      <c r="AB32" s="114" t="e">
        <f>ROUND(エネルギー使用量!$O$28/1000*$U$34*$U$22,2)</f>
        <v>#VALUE!</v>
      </c>
      <c r="AC32" s="114" t="e">
        <f>ROUND(エネルギー使用量!$O$28/1000*$U$34*$W$34*$U$23,2)</f>
        <v>#VALUE!</v>
      </c>
      <c r="AD32" s="114" t="e">
        <f>ROUND(エネルギー使用量!$O$32/1000*$U$34*$U$22,2)</f>
        <v>#VALUE!</v>
      </c>
      <c r="AE32" s="114" t="e">
        <f>ROUND(エネルギー使用量!$O$32/1000*$U$34*$W$34*$U$23,2)</f>
        <v>#VALUE!</v>
      </c>
      <c r="AF32" s="114" t="e">
        <f>ROUND(エネルギー使用量!$O$36/1000*$U$34*$U$22,2)</f>
        <v>#VALUE!</v>
      </c>
      <c r="AG32" s="114" t="e">
        <f>ROUND(エネルギー使用量!$O$36/1000*$U$34*$W$34*$U$23,2)</f>
        <v>#VALUE!</v>
      </c>
      <c r="AH32" s="114" t="e">
        <f>ROUND(エネルギー使用量!$O$40/1000*$U$34*$U$22,2)</f>
        <v>#VALUE!</v>
      </c>
      <c r="AI32" s="114" t="e">
        <f>ROUND(エネルギー使用量!$O$40/1000*$U$34*$W$34*$U$23,2)</f>
        <v>#VALUE!</v>
      </c>
      <c r="AK32" s="117" t="s">
        <v>104</v>
      </c>
      <c r="AL32" s="99">
        <v>8</v>
      </c>
    </row>
    <row r="33" spans="2:38" ht="29.5" customHeight="1" x14ac:dyDescent="0.55000000000000004">
      <c r="Q33" s="38"/>
      <c r="S33" s="96"/>
      <c r="T33" s="113" t="s">
        <v>161</v>
      </c>
      <c r="U33" s="47">
        <v>36.700000000000003</v>
      </c>
      <c r="V33" s="113" t="s">
        <v>1</v>
      </c>
      <c r="W33" s="130">
        <v>1.8499999999999999E-2</v>
      </c>
      <c r="X33" s="113" t="s">
        <v>162</v>
      </c>
      <c r="Y33" s="96"/>
      <c r="Z33" s="96"/>
      <c r="AA33" s="117" t="s">
        <v>105</v>
      </c>
      <c r="AB33" s="114" t="e">
        <f>ROUND(エネルギー使用量!$O$28/1000*$U$35*$U$22,2)</f>
        <v>#VALUE!</v>
      </c>
      <c r="AC33" s="114" t="e">
        <f>ROUND(エネルギー使用量!$O$28/1000*$U$35*$W$35*$U$23,2)</f>
        <v>#VALUE!</v>
      </c>
      <c r="AD33" s="114" t="e">
        <f>ROUND(エネルギー使用量!$O$32/1000*$U$35*$U$22,2)</f>
        <v>#VALUE!</v>
      </c>
      <c r="AE33" s="114" t="e">
        <f>ROUND(エネルギー使用量!$O$32/1000*$U$35*$W$35*$U$23,2)</f>
        <v>#VALUE!</v>
      </c>
      <c r="AF33" s="114" t="e">
        <f>ROUND(エネルギー使用量!$O$36/1000*$U$35*$U$22,2)</f>
        <v>#VALUE!</v>
      </c>
      <c r="AG33" s="114" t="e">
        <f>ROUND(エネルギー使用量!$O$36/1000*$U$35*$W$35*$U$23,2)</f>
        <v>#VALUE!</v>
      </c>
      <c r="AH33" s="114" t="e">
        <f>ROUND(エネルギー使用量!$O$40/1000*$U$35*$U$22,2)</f>
        <v>#VALUE!</v>
      </c>
      <c r="AI33" s="114" t="e">
        <f>ROUND(エネルギー使用量!$O$40/1000*$U$35*$W$35*$U$23,2)</f>
        <v>#VALUE!</v>
      </c>
      <c r="AK33" s="117" t="s">
        <v>105</v>
      </c>
      <c r="AL33" s="99">
        <v>9</v>
      </c>
    </row>
    <row r="34" spans="2:38" ht="40" customHeight="1" x14ac:dyDescent="0.55000000000000004">
      <c r="B34" s="38" t="s">
        <v>37</v>
      </c>
      <c r="C34" s="38"/>
      <c r="D34" s="38"/>
      <c r="E34" s="425"/>
      <c r="F34" s="425"/>
      <c r="G34" s="127"/>
      <c r="H34" s="38" t="s">
        <v>11</v>
      </c>
      <c r="I34" s="38"/>
      <c r="J34" s="424"/>
      <c r="K34" s="424"/>
      <c r="L34" s="424"/>
      <c r="M34" s="38"/>
      <c r="N34" s="38"/>
      <c r="O34" s="38"/>
      <c r="P34" s="38"/>
      <c r="Q34" s="38"/>
      <c r="S34" s="96"/>
      <c r="T34" s="113" t="s">
        <v>163</v>
      </c>
      <c r="U34" s="47">
        <v>39.1</v>
      </c>
      <c r="V34" s="113" t="s">
        <v>1</v>
      </c>
      <c r="W34" s="130">
        <v>1.89E-2</v>
      </c>
      <c r="X34" s="113" t="s">
        <v>162</v>
      </c>
      <c r="Y34" s="96"/>
      <c r="Z34" s="96"/>
      <c r="AK34" s="38" t="s">
        <v>36</v>
      </c>
      <c r="AL34" s="99">
        <v>2</v>
      </c>
    </row>
    <row r="35" spans="2:38" ht="40" customHeight="1" x14ac:dyDescent="0.55000000000000004">
      <c r="B35" s="94" t="s">
        <v>12</v>
      </c>
      <c r="C35" s="111" t="s">
        <v>13</v>
      </c>
      <c r="D35" s="112" t="s">
        <v>14</v>
      </c>
      <c r="E35" s="112" t="s">
        <v>15</v>
      </c>
      <c r="F35" s="112" t="s">
        <v>16</v>
      </c>
      <c r="G35" s="112" t="s">
        <v>17</v>
      </c>
      <c r="H35" s="112" t="s">
        <v>18</v>
      </c>
      <c r="I35" s="112" t="s">
        <v>19</v>
      </c>
      <c r="J35" s="112" t="s">
        <v>20</v>
      </c>
      <c r="K35" s="112" t="s">
        <v>21</v>
      </c>
      <c r="L35" s="111" t="s">
        <v>22</v>
      </c>
      <c r="M35" s="112" t="s">
        <v>23</v>
      </c>
      <c r="N35" s="112" t="s">
        <v>24</v>
      </c>
      <c r="O35" s="112" t="s">
        <v>25</v>
      </c>
      <c r="P35" s="112" t="s">
        <v>26</v>
      </c>
      <c r="S35" s="96"/>
      <c r="T35" s="113" t="s">
        <v>164</v>
      </c>
      <c r="U35" s="47">
        <v>41.9</v>
      </c>
      <c r="V35" s="113" t="s">
        <v>1</v>
      </c>
      <c r="W35" s="130">
        <v>1.95E-2</v>
      </c>
      <c r="X35" s="113" t="s">
        <v>162</v>
      </c>
      <c r="Y35" s="96"/>
      <c r="Z35" s="96"/>
      <c r="AK35" s="38" t="s">
        <v>37</v>
      </c>
      <c r="AL35" s="99">
        <v>3</v>
      </c>
    </row>
    <row r="36" spans="2:38" ht="40" customHeight="1" x14ac:dyDescent="0.55000000000000004">
      <c r="B36" s="119" t="s">
        <v>35</v>
      </c>
      <c r="C36" s="120"/>
      <c r="D36" s="120"/>
      <c r="E36" s="120"/>
      <c r="F36" s="120"/>
      <c r="G36" s="120"/>
      <c r="H36" s="120"/>
      <c r="I36" s="120"/>
      <c r="J36" s="120"/>
      <c r="K36" s="120"/>
      <c r="L36" s="120"/>
      <c r="M36" s="120"/>
      <c r="N36" s="120"/>
      <c r="O36" s="121" t="str">
        <f>IF(ISERROR(12*SUM(C36:N36)/COUNT(C36:N36)),"",12*SUM(C36:N36)/COUNT(C36:N36))</f>
        <v/>
      </c>
      <c r="P36" s="137" t="str">
        <f>IF(ISERROR(#REF!),"",#REF!)</f>
        <v/>
      </c>
      <c r="Q36" s="125"/>
      <c r="S36" s="96"/>
      <c r="T36" s="96"/>
      <c r="U36" s="96"/>
      <c r="V36" s="96"/>
      <c r="W36" s="97"/>
      <c r="X36" s="96"/>
      <c r="Y36" s="96"/>
      <c r="Z36" s="96"/>
      <c r="AK36" s="38" t="s">
        <v>38</v>
      </c>
      <c r="AL36" s="99">
        <v>4</v>
      </c>
    </row>
    <row r="37" spans="2:38" ht="40" customHeight="1" x14ac:dyDescent="0.55000000000000004">
      <c r="B37" s="38"/>
      <c r="C37" s="38"/>
      <c r="D37" s="38"/>
      <c r="E37" s="38"/>
      <c r="F37" s="38"/>
      <c r="G37" s="38"/>
      <c r="H37" s="38"/>
      <c r="I37" s="38"/>
      <c r="J37" s="38"/>
      <c r="K37" s="38"/>
      <c r="L37" s="38"/>
      <c r="M37" s="38"/>
      <c r="N37" s="38"/>
      <c r="O37" s="128"/>
      <c r="P37" s="38"/>
      <c r="Q37" s="38"/>
      <c r="S37" s="96"/>
      <c r="T37" s="96" t="s">
        <v>165</v>
      </c>
      <c r="U37" s="96" t="s">
        <v>166</v>
      </c>
      <c r="V37" s="96"/>
      <c r="W37" s="97"/>
      <c r="X37" s="96"/>
      <c r="Y37" s="96"/>
      <c r="Z37" s="96"/>
      <c r="AK37" s="38" t="s">
        <v>218</v>
      </c>
      <c r="AL37" s="99">
        <v>5</v>
      </c>
    </row>
    <row r="38" spans="2:38" ht="40" customHeight="1" x14ac:dyDescent="0.55000000000000004">
      <c r="B38" s="38" t="s">
        <v>38</v>
      </c>
      <c r="C38" s="38"/>
      <c r="D38" s="38"/>
      <c r="E38" s="422"/>
      <c r="F38" s="422"/>
      <c r="G38" s="127"/>
      <c r="H38" s="423" t="s">
        <v>11</v>
      </c>
      <c r="I38" s="423"/>
      <c r="J38" s="424"/>
      <c r="K38" s="424"/>
      <c r="L38" s="424"/>
      <c r="M38" s="38"/>
      <c r="N38" s="38"/>
      <c r="O38" s="38"/>
      <c r="P38" s="38"/>
      <c r="Q38" s="38"/>
      <c r="S38" s="96"/>
      <c r="T38" s="113" t="s">
        <v>168</v>
      </c>
      <c r="U38" s="139">
        <f>1/355</f>
        <v>2.8169014084507044E-3</v>
      </c>
      <c r="V38" s="113" t="s">
        <v>167</v>
      </c>
      <c r="W38" s="97"/>
      <c r="X38" s="96"/>
      <c r="Y38" s="96"/>
    </row>
    <row r="39" spans="2:38" ht="40" customHeight="1" x14ac:dyDescent="0.55000000000000004">
      <c r="B39" s="94" t="s">
        <v>12</v>
      </c>
      <c r="C39" s="111" t="s">
        <v>13</v>
      </c>
      <c r="D39" s="112" t="s">
        <v>14</v>
      </c>
      <c r="E39" s="112" t="s">
        <v>15</v>
      </c>
      <c r="F39" s="112" t="s">
        <v>16</v>
      </c>
      <c r="G39" s="112" t="s">
        <v>17</v>
      </c>
      <c r="H39" s="112" t="s">
        <v>18</v>
      </c>
      <c r="I39" s="112" t="s">
        <v>19</v>
      </c>
      <c r="J39" s="112" t="s">
        <v>20</v>
      </c>
      <c r="K39" s="112" t="s">
        <v>21</v>
      </c>
      <c r="L39" s="111" t="s">
        <v>22</v>
      </c>
      <c r="M39" s="112" t="s">
        <v>23</v>
      </c>
      <c r="N39" s="112" t="s">
        <v>24</v>
      </c>
      <c r="O39" s="112" t="s">
        <v>25</v>
      </c>
      <c r="P39" s="112" t="s">
        <v>26</v>
      </c>
      <c r="Q39" s="38"/>
      <c r="S39" s="96"/>
      <c r="T39" s="113" t="s">
        <v>169</v>
      </c>
      <c r="U39" s="139">
        <f>1/458</f>
        <v>2.1834061135371178E-3</v>
      </c>
      <c r="V39" s="113" t="s">
        <v>167</v>
      </c>
      <c r="W39" s="97"/>
      <c r="X39" s="96"/>
      <c r="Y39" s="96"/>
    </row>
    <row r="40" spans="2:38" ht="40" customHeight="1" x14ac:dyDescent="0.55000000000000004">
      <c r="B40" s="119" t="s">
        <v>35</v>
      </c>
      <c r="C40" s="120"/>
      <c r="D40" s="120"/>
      <c r="E40" s="120"/>
      <c r="F40" s="120"/>
      <c r="G40" s="120"/>
      <c r="H40" s="120"/>
      <c r="I40" s="120"/>
      <c r="J40" s="120"/>
      <c r="K40" s="120"/>
      <c r="L40" s="120"/>
      <c r="M40" s="120"/>
      <c r="N40" s="120"/>
      <c r="O40" s="121" t="str">
        <f>IF(ISERROR(12*SUM(C40:N40)/COUNT(C40:N40)),"",12*SUM(C40:N40)/COUNT(C40:N40))</f>
        <v/>
      </c>
      <c r="P40" s="137" t="str">
        <f>IF(ISERROR(#REF!),"",#REF!)</f>
        <v/>
      </c>
      <c r="S40" s="96"/>
      <c r="T40" s="113" t="s">
        <v>80</v>
      </c>
      <c r="U40" s="139">
        <f>1/1220</f>
        <v>8.1967213114754098E-4</v>
      </c>
      <c r="V40" s="113" t="s">
        <v>167</v>
      </c>
      <c r="W40" s="114">
        <f>U46/U45</f>
        <v>1208.955223880597</v>
      </c>
      <c r="X40" s="113" t="s">
        <v>170</v>
      </c>
      <c r="Y40" s="96"/>
    </row>
    <row r="41" spans="2:38" ht="40" customHeight="1" x14ac:dyDescent="0.55000000000000004">
      <c r="B41" s="124"/>
      <c r="C41" s="124"/>
      <c r="D41" s="124"/>
      <c r="E41" s="124"/>
      <c r="F41" s="124"/>
      <c r="G41" s="124"/>
      <c r="H41" s="124"/>
      <c r="I41" s="124"/>
      <c r="J41" s="124"/>
      <c r="K41" s="124"/>
      <c r="L41" s="124"/>
      <c r="M41" s="124"/>
      <c r="N41" s="140"/>
      <c r="O41" s="125"/>
      <c r="Q41" s="125"/>
      <c r="S41" s="96"/>
      <c r="T41" s="113" t="s">
        <v>78</v>
      </c>
      <c r="U41" s="139">
        <f>1/W41</f>
        <v>4.557823129251701E-4</v>
      </c>
      <c r="V41" s="113" t="s">
        <v>167</v>
      </c>
      <c r="W41" s="114">
        <f>U44/U45*1000</f>
        <v>2194.0298507462685</v>
      </c>
      <c r="X41" s="113" t="s">
        <v>170</v>
      </c>
      <c r="Y41" s="96"/>
    </row>
    <row r="42" spans="2:38" ht="40" customHeight="1" x14ac:dyDescent="0.55000000000000004">
      <c r="B42" s="38"/>
      <c r="C42" s="38"/>
      <c r="D42" s="38"/>
      <c r="E42" s="38"/>
      <c r="F42" s="38"/>
      <c r="G42" s="38"/>
      <c r="H42" s="38"/>
      <c r="I42" s="38"/>
      <c r="J42" s="38"/>
      <c r="K42" s="38"/>
      <c r="L42" s="38"/>
      <c r="M42" s="38"/>
      <c r="N42" s="38"/>
      <c r="O42" s="128"/>
      <c r="P42" s="38"/>
      <c r="Q42" s="38"/>
      <c r="S42" s="96"/>
      <c r="T42" s="96"/>
      <c r="U42" s="96"/>
      <c r="V42" s="96"/>
      <c r="W42" s="97"/>
      <c r="X42" s="96"/>
      <c r="Y42" s="96"/>
    </row>
    <row r="43" spans="2:38" ht="40" customHeight="1" x14ac:dyDescent="0.55000000000000004">
      <c r="Q43" s="38"/>
      <c r="S43" s="96"/>
      <c r="T43" s="96" t="s">
        <v>171</v>
      </c>
      <c r="U43" s="96"/>
      <c r="V43" s="96"/>
      <c r="W43" s="97"/>
      <c r="X43" s="96"/>
      <c r="Y43" s="96"/>
    </row>
    <row r="44" spans="2:38" ht="40" customHeight="1" x14ac:dyDescent="0.55000000000000004">
      <c r="Q44" s="38"/>
      <c r="S44" s="96"/>
      <c r="T44" s="96"/>
      <c r="U44" s="136">
        <f>147000</f>
        <v>147000</v>
      </c>
      <c r="V44" s="113" t="s">
        <v>170</v>
      </c>
      <c r="W44" s="97"/>
      <c r="X44" s="96"/>
      <c r="Y44" s="96"/>
    </row>
    <row r="45" spans="2:38" ht="40" customHeight="1" x14ac:dyDescent="0.55000000000000004">
      <c r="Q45" s="38"/>
      <c r="S45" s="96"/>
      <c r="T45" s="96"/>
      <c r="U45" s="136">
        <f>67000</f>
        <v>67000</v>
      </c>
      <c r="V45" s="113" t="s">
        <v>167</v>
      </c>
      <c r="W45" s="97"/>
      <c r="X45" s="96"/>
    </row>
    <row r="46" spans="2:38" ht="40" customHeight="1" x14ac:dyDescent="0.55000000000000004">
      <c r="B46" s="124"/>
      <c r="C46" s="124"/>
      <c r="D46" s="124"/>
      <c r="E46" s="124"/>
      <c r="F46" s="124"/>
      <c r="G46" s="124"/>
      <c r="H46" s="124"/>
      <c r="I46" s="124"/>
      <c r="J46" s="124"/>
      <c r="K46" s="124"/>
      <c r="L46" s="124"/>
      <c r="M46" s="124"/>
      <c r="N46" s="124"/>
      <c r="O46" s="125"/>
      <c r="T46" s="96"/>
      <c r="U46" s="136">
        <f>81000000</f>
        <v>81000000</v>
      </c>
      <c r="V46" s="113" t="s">
        <v>170</v>
      </c>
      <c r="W46" s="114">
        <f>U46/U44</f>
        <v>551.0204081632653</v>
      </c>
      <c r="X46" s="113" t="s">
        <v>172</v>
      </c>
      <c r="Y46" s="96"/>
      <c r="Z46" s="96"/>
    </row>
    <row r="47" spans="2:38" ht="40" customHeight="1" x14ac:dyDescent="0.55000000000000004">
      <c r="B47" s="38"/>
      <c r="C47" s="38"/>
      <c r="D47" s="38"/>
      <c r="E47" s="38"/>
      <c r="F47" s="38"/>
      <c r="G47" s="38"/>
      <c r="H47" s="38"/>
      <c r="I47" s="38"/>
      <c r="J47" s="38"/>
      <c r="K47" s="38"/>
      <c r="L47" s="38"/>
      <c r="M47" s="38"/>
      <c r="N47" s="140"/>
      <c r="O47" s="125"/>
      <c r="Q47" s="38"/>
      <c r="S47" s="96"/>
    </row>
    <row r="48" spans="2:38" ht="40" customHeight="1" x14ac:dyDescent="0.55000000000000004">
      <c r="S48" s="96"/>
      <c r="AD48" s="96"/>
      <c r="AE48" s="96"/>
    </row>
    <row r="49" spans="19:31" ht="40" customHeight="1" x14ac:dyDescent="0.55000000000000004">
      <c r="S49" s="96"/>
      <c r="T49" s="96"/>
      <c r="U49" s="96"/>
      <c r="V49" s="96"/>
      <c r="W49" s="97"/>
      <c r="X49" s="96"/>
      <c r="Y49" s="96"/>
      <c r="Z49" s="96"/>
      <c r="AD49" s="96"/>
      <c r="AE49" s="96"/>
    </row>
    <row r="50" spans="19:31" ht="40" customHeight="1" x14ac:dyDescent="0.55000000000000004">
      <c r="S50" s="96"/>
      <c r="T50" s="96"/>
      <c r="U50" s="96"/>
      <c r="V50" s="96"/>
      <c r="W50" s="97"/>
      <c r="X50" s="96"/>
      <c r="Y50" s="96"/>
      <c r="Z50" s="96"/>
      <c r="AD50" s="96"/>
      <c r="AE50" s="96"/>
    </row>
    <row r="51" spans="19:31" ht="40" customHeight="1" x14ac:dyDescent="0.55000000000000004">
      <c r="S51" s="96"/>
      <c r="T51" s="96"/>
      <c r="U51" s="96"/>
      <c r="V51" s="96"/>
      <c r="W51" s="97"/>
      <c r="X51" s="96"/>
      <c r="Y51" s="96"/>
      <c r="Z51" s="96"/>
      <c r="AD51" s="96"/>
      <c r="AE51" s="96"/>
    </row>
  </sheetData>
  <sheetProtection algorithmName="SHA-512" hashValue="AmGJLhxhrvvZ2OYssakGfXIKG2iP7x8ebDjQ5qtpPiTYBcoHbTo1ifaqsEGkFXXdgTtGh+Ea5Vu/un47pqD8sA==" saltValue="xj7wttHaAS5nTHR4N+DdXg==" spinCount="100000" sheet="1" selectLockedCells="1"/>
  <mergeCells count="15">
    <mergeCell ref="G14:H14"/>
    <mergeCell ref="K14:O14"/>
    <mergeCell ref="E38:F38"/>
    <mergeCell ref="H38:I38"/>
    <mergeCell ref="J38:L38"/>
    <mergeCell ref="E34:F34"/>
    <mergeCell ref="E30:F30"/>
    <mergeCell ref="I14:J14"/>
    <mergeCell ref="H16:I16"/>
    <mergeCell ref="J34:L34"/>
    <mergeCell ref="J16:L16"/>
    <mergeCell ref="J21:L21"/>
    <mergeCell ref="J26:L26"/>
    <mergeCell ref="J30:L30"/>
    <mergeCell ref="E26:F26"/>
  </mergeCells>
  <phoneticPr fontId="6"/>
  <conditionalFormatting sqref="B17:N17 P18">
    <cfRule type="expression" dxfId="19" priority="23">
      <formula>#REF!=1</formula>
    </cfRule>
  </conditionalFormatting>
  <conditionalFormatting sqref="B22:N22 B27:N27 B31:N31 B35:N35 B39:N39">
    <cfRule type="expression" dxfId="18" priority="41">
      <formula>#REF!=1</formula>
    </cfRule>
  </conditionalFormatting>
  <conditionalFormatting sqref="E21 P23">
    <cfRule type="expression" dxfId="17" priority="48">
      <formula>#REF!=2</formula>
    </cfRule>
  </conditionalFormatting>
  <conditionalFormatting sqref="E26 P28">
    <cfRule type="expression" dxfId="16" priority="60">
      <formula>#REF!=2</formula>
    </cfRule>
  </conditionalFormatting>
  <conditionalFormatting sqref="E30 P32">
    <cfRule type="expression" dxfId="15" priority="65">
      <formula>#REF!=2</formula>
    </cfRule>
  </conditionalFormatting>
  <conditionalFormatting sqref="E34 P36">
    <cfRule type="expression" dxfId="14" priority="69">
      <formula>#REF!=2</formula>
    </cfRule>
  </conditionalFormatting>
  <conditionalFormatting sqref="E38 P40">
    <cfRule type="expression" dxfId="13" priority="72">
      <formula>#REF!=2</formula>
    </cfRule>
  </conditionalFormatting>
  <conditionalFormatting sqref="F21 P23">
    <cfRule type="expression" dxfId="12" priority="54">
      <formula>#REF!=3</formula>
    </cfRule>
  </conditionalFormatting>
  <conditionalFormatting sqref="J16 J21 J26 J30 J34 J38">
    <cfRule type="expression" dxfId="11" priority="1">
      <formula>J16=""</formula>
    </cfRule>
  </conditionalFormatting>
  <conditionalFormatting sqref="K14">
    <cfRule type="expression" dxfId="10" priority="2">
      <formula>$K$14="事業所のエネルギー使用について入力してください。"</formula>
    </cfRule>
    <cfRule type="expression" dxfId="9" priority="22">
      <formula>OR($K$14="エネルギー種別・単位を選択してください。",$K$14="エネルギーの使用年度を選択してください。",$K$14="未入力欄が有ります。確認してください。",$K$14="中小規模事業所の要件を満たしていないため、申請できません。")</formula>
    </cfRule>
  </conditionalFormatting>
  <conditionalFormatting sqref="P23">
    <cfRule type="expression" dxfId="8" priority="42">
      <formula>#REF!=1</formula>
    </cfRule>
  </conditionalFormatting>
  <conditionalFormatting sqref="P28">
    <cfRule type="expression" dxfId="7" priority="55">
      <formula>#REF!=1</formula>
    </cfRule>
  </conditionalFormatting>
  <conditionalFormatting sqref="P32">
    <cfRule type="expression" dxfId="6" priority="61">
      <formula>#REF!=1</formula>
    </cfRule>
  </conditionalFormatting>
  <conditionalFormatting sqref="P36">
    <cfRule type="expression" dxfId="5" priority="66">
      <formula>#REF!=1</formula>
    </cfRule>
  </conditionalFormatting>
  <conditionalFormatting sqref="P40">
    <cfRule type="expression" dxfId="4" priority="70">
      <formula>#REF!=1</formula>
    </cfRule>
  </conditionalFormatting>
  <dataValidations count="4">
    <dataValidation type="decimal" operator="greaterThanOrEqual" allowBlank="1" showErrorMessage="1" error="＜0＞以上の数値を入力してください。" sqref="C18:N18 C23:N23 C28:N28 C40:N40 C36:N36 C32:N32" xr:uid="{00000000-0002-0000-0100-000000000000}">
      <formula1>0</formula1>
    </dataValidation>
    <dataValidation type="list" allowBlank="1" showInputMessage="1" showErrorMessage="1" sqref="F21" xr:uid="{00000000-0002-0000-0100-000002000000}">
      <formula1>INDIRECT($E$21)</formula1>
    </dataValidation>
    <dataValidation allowBlank="1" sqref="C10:C11" xr:uid="{00000000-0002-0000-0100-000003000000}"/>
    <dataValidation type="list" allowBlank="1" showInputMessage="1" sqref="B17 B22 B27 B31 B35 B39" xr:uid="{0DEAE3FF-5CDD-4FA5-B6DB-0F9904E0A956}">
      <formula1>"年度を選択,令和5年度,令和6年度"</formula1>
    </dataValidation>
  </dataValidations>
  <printOptions horizontalCentered="1"/>
  <pageMargins left="0.6692913385826772" right="0.31496062992125984" top="0.56000000000000005" bottom="0.37" header="0.24" footer="0.15748031496062992"/>
  <pageSetup paperSize="9" scale="61" fitToHeight="0" orientation="landscape" r:id="rId1"/>
  <headerFooter>
    <oddHeader>&amp;C&amp;20換気量・省エネ計算シート</oddHeader>
    <oddFooter>&amp;C&amp;P</odd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6000000}">
          <x14:formula1>
            <xm:f>選択肢!$C$3:$C$12</xm:f>
          </x14:formula1>
          <xm:sqref>E30 E26 E34 E38:F38</xm:sqref>
        </x14:dataValidation>
        <x14:dataValidation type="list" allowBlank="1" showInputMessage="1" showErrorMessage="1" xr:uid="{00000000-0002-0000-0100-000007000000}">
          <x14:formula1>
            <xm:f>選択肢!$A$3:$A$5</xm:f>
          </x14:formula1>
          <xm:sqref>E21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pageSetUpPr fitToPage="1"/>
  </sheetPr>
  <dimension ref="B2:L41"/>
  <sheetViews>
    <sheetView zoomScale="70" zoomScaleNormal="70" workbookViewId="0">
      <selection activeCell="F20" sqref="F20:G20"/>
    </sheetView>
  </sheetViews>
  <sheetFormatPr defaultColWidth="11" defaultRowHeight="17.5" x14ac:dyDescent="0.55000000000000004"/>
  <cols>
    <col min="1" max="1" width="2.83203125" style="4" customWidth="1"/>
    <col min="2" max="3" width="7.33203125" style="4" customWidth="1"/>
    <col min="4" max="4" width="6" style="4" customWidth="1"/>
    <col min="5" max="5" width="15.75" style="4" customWidth="1"/>
    <col min="6" max="10" width="11.5" style="4" customWidth="1"/>
    <col min="11" max="11" width="2.83203125" style="4" customWidth="1"/>
    <col min="12" max="12" width="13" style="4" customWidth="1"/>
    <col min="13" max="15" width="10.58203125" style="4" customWidth="1"/>
    <col min="16" max="16" width="11.83203125" style="4" customWidth="1"/>
    <col min="17" max="17" width="10.58203125" style="4" customWidth="1"/>
    <col min="18" max="18" width="11" style="4"/>
    <col min="19" max="19" width="21.5" style="4" customWidth="1"/>
    <col min="20" max="20" width="10.25" style="4" customWidth="1"/>
    <col min="21" max="21" width="13.08203125" style="4" customWidth="1"/>
    <col min="22" max="22" width="12.83203125" style="4" bestFit="1" customWidth="1"/>
    <col min="23" max="24" width="11" style="4"/>
    <col min="25" max="25" width="12" style="4" bestFit="1" customWidth="1"/>
    <col min="26" max="26" width="10.58203125" style="4" customWidth="1"/>
    <col min="27" max="27" width="11.58203125" style="4" customWidth="1"/>
    <col min="28" max="28" width="11.58203125" style="4" bestFit="1" customWidth="1"/>
    <col min="29" max="16384" width="11" style="4"/>
  </cols>
  <sheetData>
    <row r="2" spans="2:12" s="28" customFormat="1" ht="19" x14ac:dyDescent="0.55000000000000004">
      <c r="B2" s="27" t="s">
        <v>5</v>
      </c>
      <c r="C2" s="27"/>
    </row>
    <row r="3" spans="2:12" ht="19" x14ac:dyDescent="0.55000000000000004">
      <c r="B3" s="29" t="s">
        <v>39</v>
      </c>
      <c r="K3" s="28"/>
    </row>
    <row r="4" spans="2:12" s="28" customFormat="1" ht="19" x14ac:dyDescent="0.55000000000000004">
      <c r="B4" s="29" t="s">
        <v>40</v>
      </c>
      <c r="C4" s="27"/>
    </row>
    <row r="5" spans="2:12" ht="19" x14ac:dyDescent="0.55000000000000004">
      <c r="B5" s="29" t="s">
        <v>41</v>
      </c>
      <c r="C5" s="30"/>
      <c r="L5" s="28"/>
    </row>
    <row r="6" spans="2:12" ht="19" x14ac:dyDescent="0.55000000000000004">
      <c r="B6" s="29" t="s">
        <v>42</v>
      </c>
      <c r="C6" s="30"/>
      <c r="L6" s="28"/>
    </row>
    <row r="7" spans="2:12" ht="19" x14ac:dyDescent="0.55000000000000004">
      <c r="B7" s="30"/>
      <c r="C7" s="30"/>
      <c r="L7" s="28"/>
    </row>
    <row r="8" spans="2:12" s="28" customFormat="1" ht="19" x14ac:dyDescent="0.55000000000000004">
      <c r="B8" s="428" t="s">
        <v>7</v>
      </c>
      <c r="C8" s="429"/>
      <c r="D8" s="31"/>
      <c r="E8" s="32" t="s">
        <v>8</v>
      </c>
    </row>
    <row r="9" spans="2:12" s="28" customFormat="1" ht="19" x14ac:dyDescent="0.55000000000000004">
      <c r="D9" s="33"/>
      <c r="E9" s="32" t="s">
        <v>43</v>
      </c>
    </row>
    <row r="10" spans="2:12" s="28" customFormat="1" ht="19" x14ac:dyDescent="0.55000000000000004">
      <c r="D10" s="34"/>
      <c r="E10" s="35" t="s">
        <v>9</v>
      </c>
    </row>
    <row r="11" spans="2:12" s="28" customFormat="1" ht="19" x14ac:dyDescent="0.55000000000000004">
      <c r="E11" s="35"/>
    </row>
    <row r="12" spans="2:12" s="28" customFormat="1" ht="19" x14ac:dyDescent="0.55000000000000004">
      <c r="E12" s="35"/>
    </row>
    <row r="13" spans="2:12" s="28" customFormat="1" ht="19.5" customHeight="1" x14ac:dyDescent="0.55000000000000004">
      <c r="B13" s="36"/>
      <c r="C13" s="36"/>
      <c r="D13" s="36"/>
      <c r="K13" s="37"/>
    </row>
    <row r="14" spans="2:12" ht="43.5" customHeight="1" x14ac:dyDescent="0.55000000000000004">
      <c r="B14" s="38" t="s">
        <v>174</v>
      </c>
      <c r="C14" s="38"/>
      <c r="G14" s="430" t="s">
        <v>44</v>
      </c>
      <c r="H14" s="430"/>
      <c r="I14" s="431" t="str">
        <f>IF(OR(I16="",I16="サーバーの設置を確認"),"確認事項を選択",IF(I16="はい",IF(I29=1,"未入力",IF(F34&lt;1500,"該当","非該当")),IF(OR(F24&lt;=0,F24=""),"未入力",IF(F24&lt;1500,"該当","非該当"))))</f>
        <v>確認事項を選択</v>
      </c>
      <c r="J14" s="431"/>
      <c r="L14" s="28"/>
    </row>
    <row r="15" spans="2:12" ht="19.5" customHeight="1" x14ac:dyDescent="0.55000000000000004"/>
    <row r="16" spans="2:12" ht="34.5" customHeight="1" x14ac:dyDescent="0.55000000000000004">
      <c r="C16" s="432" t="s">
        <v>45</v>
      </c>
      <c r="D16" s="432"/>
      <c r="E16" s="432"/>
      <c r="F16" s="432"/>
      <c r="G16" s="432"/>
      <c r="H16" s="433"/>
      <c r="I16" s="434" t="s">
        <v>220</v>
      </c>
      <c r="J16" s="435"/>
    </row>
    <row r="17" spans="3:11" ht="33" customHeight="1" x14ac:dyDescent="0.55000000000000004">
      <c r="D17" s="40"/>
      <c r="E17" s="427" t="s">
        <v>46</v>
      </c>
      <c r="F17" s="427"/>
      <c r="G17" s="427"/>
      <c r="H17" s="427"/>
      <c r="I17" s="39"/>
      <c r="J17" s="39"/>
      <c r="K17" s="39"/>
    </row>
    <row r="18" spans="3:11" ht="19.5" customHeight="1" x14ac:dyDescent="0.55000000000000004">
      <c r="C18" s="41"/>
      <c r="D18" s="28"/>
      <c r="E18" s="28"/>
    </row>
    <row r="19" spans="3:11" x14ac:dyDescent="0.55000000000000004">
      <c r="C19" s="4" t="s">
        <v>47</v>
      </c>
    </row>
    <row r="20" spans="3:11" ht="40.5" customHeight="1" x14ac:dyDescent="0.55000000000000004">
      <c r="C20" s="436" t="s">
        <v>48</v>
      </c>
      <c r="D20" s="436"/>
      <c r="E20" s="436"/>
      <c r="F20" s="437" t="s">
        <v>125</v>
      </c>
      <c r="G20" s="437"/>
      <c r="H20" s="9"/>
    </row>
    <row r="21" spans="3:11" ht="40.5" customHeight="1" x14ac:dyDescent="0.55000000000000004">
      <c r="C21" s="436" t="s">
        <v>50</v>
      </c>
      <c r="D21" s="436"/>
      <c r="E21" s="436"/>
      <c r="F21" s="438"/>
      <c r="G21" s="438"/>
      <c r="H21" s="9" t="s">
        <v>51</v>
      </c>
    </row>
    <row r="22" spans="3:11" ht="40.5" customHeight="1" x14ac:dyDescent="0.55000000000000004">
      <c r="C22" s="439" t="s">
        <v>52</v>
      </c>
      <c r="D22" s="436"/>
      <c r="E22" s="436"/>
      <c r="F22" s="440"/>
      <c r="G22" s="440"/>
      <c r="H22" s="9" t="s">
        <v>53</v>
      </c>
    </row>
    <row r="23" spans="3:11" ht="40.5" customHeight="1" x14ac:dyDescent="0.55000000000000004">
      <c r="C23" s="436" t="s">
        <v>54</v>
      </c>
      <c r="D23" s="436"/>
      <c r="E23" s="436"/>
      <c r="F23" s="441" t="str">
        <f>IF(F21="","",IF(ISERROR(F21*F22*VLOOKUP($F$20,選択肢!$F$4:$G$8,2,FALSE)/1000),"事業所等の区分を選択",(F21*F22*VLOOKUP($F$20,選択肢!$F$4:$G$8,2,FALSE)/1000)))</f>
        <v/>
      </c>
      <c r="G23" s="441"/>
      <c r="H23" s="9" t="s">
        <v>55</v>
      </c>
    </row>
    <row r="24" spans="3:11" ht="40.5" customHeight="1" x14ac:dyDescent="0.55000000000000004">
      <c r="C24" s="436" t="s">
        <v>56</v>
      </c>
      <c r="D24" s="436"/>
      <c r="E24" s="436"/>
      <c r="F24" s="441" t="str">
        <f>IF(I16="はい","",IF(ISERROR(F23*エネルギー使用量!$U$22),"",F23*エネルギー使用量!$U$22))</f>
        <v/>
      </c>
      <c r="G24" s="441"/>
      <c r="H24" s="9" t="s">
        <v>57</v>
      </c>
    </row>
    <row r="27" spans="3:11" x14ac:dyDescent="0.55000000000000004">
      <c r="C27" s="4" t="s">
        <v>58</v>
      </c>
    </row>
    <row r="28" spans="3:11" ht="40.5" customHeight="1" x14ac:dyDescent="0.55000000000000004">
      <c r="C28" s="436" t="s">
        <v>48</v>
      </c>
      <c r="D28" s="436"/>
      <c r="E28" s="436"/>
      <c r="F28" s="442" t="s">
        <v>59</v>
      </c>
      <c r="G28" s="442"/>
      <c r="H28" s="9"/>
    </row>
    <row r="29" spans="3:11" ht="40.5" customHeight="1" x14ac:dyDescent="0.55000000000000004">
      <c r="C29" s="436" t="s">
        <v>60</v>
      </c>
      <c r="D29" s="436"/>
      <c r="E29" s="436"/>
      <c r="F29" s="440"/>
      <c r="G29" s="440"/>
      <c r="H29" s="9" t="s">
        <v>51</v>
      </c>
      <c r="I29" s="42">
        <f>IF(OR(F29="",F30="",F31="",F32="",F29&lt;=0,F30&lt;=0,F31&lt;=0,F32&lt;=0),1,0)</f>
        <v>1</v>
      </c>
    </row>
    <row r="30" spans="3:11" ht="40.5" customHeight="1" x14ac:dyDescent="0.55000000000000004">
      <c r="C30" s="439" t="s">
        <v>61</v>
      </c>
      <c r="D30" s="436"/>
      <c r="E30" s="436"/>
      <c r="F30" s="440"/>
      <c r="G30" s="440"/>
      <c r="H30" s="9" t="s">
        <v>53</v>
      </c>
    </row>
    <row r="31" spans="3:11" ht="40.5" customHeight="1" x14ac:dyDescent="0.55000000000000004">
      <c r="C31" s="439" t="s">
        <v>62</v>
      </c>
      <c r="D31" s="436"/>
      <c r="E31" s="436"/>
      <c r="F31" s="440"/>
      <c r="G31" s="440"/>
      <c r="H31" s="9" t="s">
        <v>51</v>
      </c>
    </row>
    <row r="32" spans="3:11" ht="40.5" customHeight="1" x14ac:dyDescent="0.55000000000000004">
      <c r="C32" s="439" t="s">
        <v>63</v>
      </c>
      <c r="D32" s="436"/>
      <c r="E32" s="436"/>
      <c r="F32" s="440"/>
      <c r="G32" s="440"/>
      <c r="H32" s="9" t="s">
        <v>53</v>
      </c>
    </row>
    <row r="33" spans="3:8" ht="40.5" customHeight="1" x14ac:dyDescent="0.55000000000000004">
      <c r="C33" s="436" t="s">
        <v>54</v>
      </c>
      <c r="D33" s="436"/>
      <c r="E33" s="436"/>
      <c r="F33" s="441" t="str">
        <f>IF(F29="","",IF(ISERROR(((F29-F31)*F30*VLOOKUP(F28,選択肢!$F$4:$G$8,2,FALSE)+(F31*F32*1.4))/1000),"",((F29-F31)*F30*VLOOKUP(F28,選択肢!$F$4:$G$8,2,FALSE)+(F31*F32*1.4))/1000))</f>
        <v/>
      </c>
      <c r="G33" s="441"/>
      <c r="H33" s="9" t="s">
        <v>55</v>
      </c>
    </row>
    <row r="34" spans="3:8" ht="40.5" customHeight="1" x14ac:dyDescent="0.55000000000000004">
      <c r="C34" s="436" t="s">
        <v>56</v>
      </c>
      <c r="D34" s="436"/>
      <c r="E34" s="436"/>
      <c r="F34" s="441" t="str">
        <f>IF(I16="いいえ","",IF(ISERROR(F33*エネルギー使用量!$U$22),"",F33*エネルギー使用量!$U$22))</f>
        <v/>
      </c>
      <c r="G34" s="441"/>
      <c r="H34" s="9" t="s">
        <v>57</v>
      </c>
    </row>
    <row r="36" spans="3:8" x14ac:dyDescent="0.55000000000000004">
      <c r="C36" s="43" t="s">
        <v>64</v>
      </c>
    </row>
    <row r="37" spans="3:8" x14ac:dyDescent="0.55000000000000004">
      <c r="C37" s="44" t="s">
        <v>65</v>
      </c>
      <c r="D37" s="4" t="s">
        <v>66</v>
      </c>
    </row>
    <row r="38" spans="3:8" ht="19.5" x14ac:dyDescent="0.55000000000000004">
      <c r="C38" s="44" t="s">
        <v>67</v>
      </c>
      <c r="D38" s="4" t="s">
        <v>68</v>
      </c>
    </row>
    <row r="39" spans="3:8" ht="19.5" x14ac:dyDescent="0.55000000000000004">
      <c r="C39" s="44" t="s">
        <v>69</v>
      </c>
      <c r="D39" s="4" t="s">
        <v>70</v>
      </c>
    </row>
    <row r="40" spans="3:8" x14ac:dyDescent="0.55000000000000004">
      <c r="C40" s="44" t="s">
        <v>71</v>
      </c>
      <c r="D40" s="4" t="s">
        <v>72</v>
      </c>
    </row>
    <row r="41" spans="3:8" x14ac:dyDescent="0.55000000000000004">
      <c r="C41" s="44" t="s">
        <v>73</v>
      </c>
      <c r="D41" s="4" t="s">
        <v>74</v>
      </c>
    </row>
  </sheetData>
  <sheetProtection algorithmName="SHA-512" hashValue="4nWtAhp7/WO5tYvhwagVkn0OAa7nF/6BIts3msWFS2GSz80rVsVNYB6PzhO/EdKXZlBagV2vxnEqBFE/4D2Tmg==" saltValue="bn+NHC43p7c81gr1OvDlPw==" spinCount="100000" sheet="1" selectLockedCells="1"/>
  <mergeCells count="30">
    <mergeCell ref="C32:E32"/>
    <mergeCell ref="F32:G32"/>
    <mergeCell ref="C33:E33"/>
    <mergeCell ref="F33:G33"/>
    <mergeCell ref="C34:E34"/>
    <mergeCell ref="F34:G34"/>
    <mergeCell ref="C29:E29"/>
    <mergeCell ref="F29:G29"/>
    <mergeCell ref="C30:E30"/>
    <mergeCell ref="F30:G30"/>
    <mergeCell ref="C31:E31"/>
    <mergeCell ref="F31:G31"/>
    <mergeCell ref="C23:E23"/>
    <mergeCell ref="F23:G23"/>
    <mergeCell ref="C24:E24"/>
    <mergeCell ref="F24:G24"/>
    <mergeCell ref="C28:E28"/>
    <mergeCell ref="F28:G28"/>
    <mergeCell ref="C20:E20"/>
    <mergeCell ref="F20:G20"/>
    <mergeCell ref="C21:E21"/>
    <mergeCell ref="F21:G21"/>
    <mergeCell ref="C22:E22"/>
    <mergeCell ref="F22:G22"/>
    <mergeCell ref="E17:H17"/>
    <mergeCell ref="B8:C8"/>
    <mergeCell ref="G14:H14"/>
    <mergeCell ref="I14:J14"/>
    <mergeCell ref="C16:H16"/>
    <mergeCell ref="I16:J16"/>
  </mergeCells>
  <phoneticPr fontId="6"/>
  <conditionalFormatting sqref="F20:G24 F28:G34">
    <cfRule type="expression" dxfId="3" priority="1">
      <formula>$I$16="サーバーの設置を確認"</formula>
    </cfRule>
  </conditionalFormatting>
  <conditionalFormatting sqref="F20:G24">
    <cfRule type="expression" dxfId="2" priority="3">
      <formula>$I$16="はい"</formula>
    </cfRule>
  </conditionalFormatting>
  <conditionalFormatting sqref="F28:G34">
    <cfRule type="expression" dxfId="1" priority="2">
      <formula>$I$16="いいえ"</formula>
    </cfRule>
  </conditionalFormatting>
  <conditionalFormatting sqref="I14:J14">
    <cfRule type="expression" dxfId="0" priority="4">
      <formula>I14="未入力"</formula>
    </cfRule>
  </conditionalFormatting>
  <dataValidations count="5">
    <dataValidation type="decimal" operator="greaterThan" allowBlank="1" showErrorMessage="1" error="＜０＞以上の数値を入力してください。" sqref="F29:G29 F31:G31" xr:uid="{C1EA87D9-8919-485A-9BC6-D19ADC5232DE}">
      <formula1>0</formula1>
    </dataValidation>
    <dataValidation type="decimal" operator="greaterThan" allowBlank="1" showInputMessage="1" showErrorMessage="1" error="＜０＞以上の数値を入力してください。" sqref="F21:G21" xr:uid="{83303FBC-C168-4B91-8977-B9FDA9664692}">
      <formula1>0</formula1>
    </dataValidation>
    <dataValidation type="list" allowBlank="1" showInputMessage="1" showErrorMessage="1" sqref="I16:J16" xr:uid="{E0FEAE95-4817-4C14-A2A9-138C3062039D}">
      <formula1>"サーバーの設置を確認,はい,いいえ"</formula1>
    </dataValidation>
    <dataValidation allowBlank="1" showInputMessage="1" showErrorMessage="1" prompt="事務所内にサーバーを設置している区画がある場合" sqref="F28:G28" xr:uid="{ABE6B1AF-4433-4BF6-AE96-1916FE093547}"/>
    <dataValidation allowBlank="1" sqref="D8:D9" xr:uid="{1F628F30-8D50-4290-B845-AD0E8DDC6216}"/>
  </dataValidations>
  <pageMargins left="0.6692913385826772" right="0.31496062992125984" top="0.82677165354330717" bottom="0.15748031496062992" header="0.39370078740157483" footer="0.15748031496062992"/>
  <pageSetup paperSize="9" scale="85" fitToHeight="0" orientation="portrait" r:id="rId1"/>
  <headerFooter>
    <oddHeader>&amp;C&amp;20換気量・省エネ計算シート</oddHeader>
  </headerFooter>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prompt="事務所等の区分を選択してください。" xr:uid="{24489B5E-7B63-4424-BDEC-B259A92201A8}">
          <x14:formula1>
            <xm:f>選択肢!$F$3:$F$8</xm:f>
          </x14:formula1>
          <xm:sqref>F20:G20</xm:sqref>
        </x14:dataValidation>
        <x14:dataValidation type="decimal" allowBlank="1" showErrorMessage="1" error="＜1＞以上＜8760＞以下の数値を入力してください。" xr:uid="{47F2BEE6-872F-44B0-9AB3-EFDA1E4DD19F}">
          <x14:formula1>
            <xm:f>選択肢!R4</xm:f>
          </x14:formula1>
          <x14:formula2>
            <xm:f>選択肢!R5</xm:f>
          </x14:formula2>
          <xm:sqref>G32</xm:sqref>
        </x14:dataValidation>
        <x14:dataValidation type="decimal" allowBlank="1" showErrorMessage="1" error="＜1＞以上＜8760＞以下の数値を入力してください。" xr:uid="{46EACED2-6EA4-48F7-94E4-54CD51B4F839}">
          <x14:formula1>
            <xm:f>選択肢!H4</xm:f>
          </x14:formula1>
          <x14:formula2>
            <xm:f>選択肢!H5</xm:f>
          </x14:formula2>
          <xm:sqref>F32</xm:sqref>
        </x14:dataValidation>
        <x14:dataValidation type="decimal" allowBlank="1" showErrorMessage="1" error="＜1＞以上＜8760＞以下の数値を入力してください。" xr:uid="{BF087A59-C742-4845-99E7-21A76BA4D0E7}">
          <x14:formula1>
            <xm:f>選択肢!R4</xm:f>
          </x14:formula1>
          <x14:formula2>
            <xm:f>選択肢!R5</xm:f>
          </x14:formula2>
          <xm:sqref>G30</xm:sqref>
        </x14:dataValidation>
        <x14:dataValidation type="decimal" allowBlank="1" showErrorMessage="1" error="＜1＞以上＜8760＞以下の数値を入力してください。" xr:uid="{0435C121-69FF-45D7-A163-F315DC9D99B3}">
          <x14:formula1>
            <xm:f>選択肢!H4</xm:f>
          </x14:formula1>
          <x14:formula2>
            <xm:f>選択肢!H5</xm:f>
          </x14:formula2>
          <xm:sqref>F30</xm:sqref>
        </x14:dataValidation>
        <x14:dataValidation type="decimal" allowBlank="1" showErrorMessage="1" error="＜1＞以上＜8760＞以下の数値を入力してください。" xr:uid="{C32EF5E4-3FD7-4B47-A584-D04EA55FDD05}">
          <x14:formula1>
            <xm:f>選択肢!R4</xm:f>
          </x14:formula1>
          <x14:formula2>
            <xm:f>選択肢!R5</xm:f>
          </x14:formula2>
          <xm:sqref>G22</xm:sqref>
        </x14:dataValidation>
        <x14:dataValidation type="decimal" allowBlank="1" showErrorMessage="1" error="＜1＞以上＜8760＞以下の数値を入力してください。" xr:uid="{15F5A39F-30B7-406A-801A-09D133726F6F}">
          <x14:formula1>
            <xm:f>選択肢!H4</xm:f>
          </x14:formula1>
          <x14:formula2>
            <xm:f>選択肢!H5</xm:f>
          </x14:formula2>
          <xm:sqref>F22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C8F8A-D178-421F-8FE0-E7504DC890B8}">
  <sheetPr>
    <tabColor theme="7" tint="0.79998168889431442"/>
    <pageSetUpPr fitToPage="1"/>
  </sheetPr>
  <dimension ref="B2:AA61"/>
  <sheetViews>
    <sheetView zoomScale="70" zoomScaleNormal="70" workbookViewId="0">
      <selection activeCell="J55" sqref="J55:J58"/>
    </sheetView>
  </sheetViews>
  <sheetFormatPr defaultColWidth="8.75" defaultRowHeight="30" customHeight="1" x14ac:dyDescent="0.55000000000000004"/>
  <cols>
    <col min="1" max="1" width="2.58203125" style="18" customWidth="1"/>
    <col min="2" max="2" width="6.25" style="18" customWidth="1"/>
    <col min="3" max="3" width="15.58203125" style="48" customWidth="1"/>
    <col min="4" max="6" width="15.58203125" style="49" customWidth="1"/>
    <col min="7" max="7" width="15.58203125" style="25" customWidth="1"/>
    <col min="8" max="8" width="15.58203125" style="49" customWidth="1"/>
    <col min="9" max="10" width="15.58203125" style="25" customWidth="1"/>
    <col min="11" max="11" width="15.58203125" style="50" customWidth="1"/>
    <col min="12" max="12" width="15.58203125" style="25" customWidth="1"/>
    <col min="13" max="13" width="15.58203125" style="49" customWidth="1"/>
    <col min="14" max="16" width="15.58203125" style="25" customWidth="1"/>
    <col min="17" max="17" width="19" style="25" bestFit="1" customWidth="1"/>
    <col min="18" max="18" width="15.58203125" style="25" customWidth="1"/>
    <col min="19" max="19" width="17.33203125" style="25" bestFit="1" customWidth="1"/>
    <col min="20" max="20" width="5.5" style="18" customWidth="1"/>
    <col min="21" max="21" width="17.5" style="18" customWidth="1"/>
    <col min="22" max="22" width="8.75" style="18"/>
    <col min="23" max="24" width="15.58203125" style="18" customWidth="1"/>
    <col min="25" max="16384" width="8.75" style="18"/>
  </cols>
  <sheetData>
    <row r="2" spans="2:19" ht="30" customHeight="1" x14ac:dyDescent="0.55000000000000004">
      <c r="B2" s="88" t="s">
        <v>221</v>
      </c>
      <c r="S2" s="51"/>
    </row>
    <row r="3" spans="2:19" ht="40" customHeight="1" x14ac:dyDescent="0.55000000000000004">
      <c r="D3" s="52"/>
      <c r="E3" s="52"/>
      <c r="F3" s="18"/>
      <c r="I3" s="78"/>
      <c r="K3" s="18"/>
      <c r="L3" s="79"/>
    </row>
    <row r="4" spans="2:19" ht="30" customHeight="1" x14ac:dyDescent="0.55000000000000004">
      <c r="B4" s="24"/>
      <c r="D4" s="52"/>
      <c r="E4" s="52"/>
      <c r="F4" s="448" t="s">
        <v>301</v>
      </c>
      <c r="G4" s="448"/>
      <c r="H4" s="448" t="s">
        <v>302</v>
      </c>
      <c r="I4" s="448"/>
      <c r="K4" s="18"/>
      <c r="L4" s="79"/>
    </row>
    <row r="5" spans="2:19" ht="30" customHeight="1" x14ac:dyDescent="0.55000000000000004">
      <c r="B5" s="24"/>
      <c r="D5" s="52"/>
      <c r="E5" s="52"/>
      <c r="F5" s="449" t="s">
        <v>307</v>
      </c>
      <c r="G5" s="450"/>
      <c r="H5" s="449" t="s">
        <v>307</v>
      </c>
      <c r="I5" s="450"/>
      <c r="J5" s="451" t="s">
        <v>259</v>
      </c>
      <c r="K5" s="451"/>
    </row>
    <row r="6" spans="2:19" ht="30" customHeight="1" x14ac:dyDescent="0.55000000000000004">
      <c r="B6" s="24"/>
      <c r="D6" s="52"/>
      <c r="E6" s="52"/>
      <c r="F6" s="443">
        <f>J19</f>
        <v>0</v>
      </c>
      <c r="G6" s="444"/>
      <c r="H6" s="443">
        <f>P19</f>
        <v>0</v>
      </c>
      <c r="I6" s="444"/>
      <c r="J6" s="447" t="str">
        <f>IF(H6&gt;F6,"不可",IF(H6&lt;F6,"可",""))</f>
        <v/>
      </c>
      <c r="K6" s="447"/>
      <c r="O6" s="155"/>
    </row>
    <row r="7" spans="2:19" ht="30" customHeight="1" x14ac:dyDescent="0.55000000000000004">
      <c r="F7" s="445"/>
      <c r="G7" s="446"/>
      <c r="H7" s="445"/>
      <c r="I7" s="446"/>
      <c r="J7" s="447"/>
      <c r="K7" s="447"/>
    </row>
    <row r="8" spans="2:19" ht="30" customHeight="1" thickBot="1" x14ac:dyDescent="0.6">
      <c r="B8" s="23"/>
      <c r="C8" s="52"/>
      <c r="D8" s="52"/>
      <c r="E8" s="52"/>
      <c r="F8" s="61"/>
      <c r="G8" s="54"/>
      <c r="H8" s="53"/>
      <c r="I8" s="54"/>
      <c r="J8" s="63"/>
      <c r="K8" s="62"/>
      <c r="L8" s="54"/>
      <c r="M8" s="64"/>
      <c r="N8" s="54"/>
      <c r="O8" s="65"/>
      <c r="P8" s="65"/>
      <c r="Q8" s="66"/>
      <c r="R8" s="65"/>
      <c r="S8" s="67"/>
    </row>
    <row r="9" spans="2:19" ht="30" customHeight="1" thickBot="1" x14ac:dyDescent="0.6">
      <c r="B9" s="22"/>
      <c r="C9" s="77"/>
      <c r="F9" s="452" t="s">
        <v>203</v>
      </c>
      <c r="G9" s="453"/>
      <c r="H9" s="453"/>
      <c r="I9" s="453"/>
      <c r="J9" s="454"/>
      <c r="K9" s="455" t="s">
        <v>202</v>
      </c>
      <c r="L9" s="456"/>
      <c r="M9" s="456"/>
      <c r="N9" s="456"/>
      <c r="O9" s="456"/>
      <c r="P9" s="456"/>
      <c r="Q9" s="456"/>
      <c r="R9" s="456"/>
      <c r="S9" s="457"/>
    </row>
    <row r="10" spans="2:19" s="145" customFormat="1" ht="54.65" customHeight="1" thickBot="1" x14ac:dyDescent="0.6">
      <c r="B10" s="80"/>
      <c r="C10" s="156" t="s">
        <v>201</v>
      </c>
      <c r="D10" s="158" t="s">
        <v>200</v>
      </c>
      <c r="E10" s="157" t="s">
        <v>199</v>
      </c>
      <c r="F10" s="156" t="s">
        <v>196</v>
      </c>
      <c r="G10" s="151" t="s">
        <v>294</v>
      </c>
      <c r="H10" s="280" t="s">
        <v>195</v>
      </c>
      <c r="I10" s="159" t="s">
        <v>198</v>
      </c>
      <c r="J10" s="149" t="s">
        <v>197</v>
      </c>
      <c r="K10" s="150" t="s">
        <v>196</v>
      </c>
      <c r="L10" s="159" t="s">
        <v>294</v>
      </c>
      <c r="M10" s="285" t="s">
        <v>195</v>
      </c>
      <c r="N10" s="151" t="s">
        <v>194</v>
      </c>
      <c r="O10" s="280" t="s">
        <v>193</v>
      </c>
      <c r="P10" s="151" t="s">
        <v>197</v>
      </c>
      <c r="Q10" s="151" t="s">
        <v>295</v>
      </c>
      <c r="R10" s="151" t="s">
        <v>267</v>
      </c>
      <c r="S10" s="152" t="s">
        <v>300</v>
      </c>
    </row>
    <row r="11" spans="2:19" ht="30" customHeight="1" x14ac:dyDescent="0.55000000000000004">
      <c r="B11" s="458" t="s">
        <v>192</v>
      </c>
      <c r="C11" s="160"/>
      <c r="D11" s="161"/>
      <c r="E11" s="162"/>
      <c r="F11" s="163"/>
      <c r="G11" s="164"/>
      <c r="H11" s="274"/>
      <c r="I11" s="165"/>
      <c r="J11" s="166"/>
      <c r="K11" s="167"/>
      <c r="L11" s="164"/>
      <c r="M11" s="274"/>
      <c r="N11" s="197"/>
      <c r="O11" s="281"/>
      <c r="P11" s="168"/>
      <c r="Q11" s="169"/>
      <c r="R11" s="170"/>
      <c r="S11" s="171"/>
    </row>
    <row r="12" spans="2:19" ht="30" customHeight="1" x14ac:dyDescent="0.55000000000000004">
      <c r="B12" s="458"/>
      <c r="C12" s="172"/>
      <c r="D12" s="173"/>
      <c r="E12" s="174"/>
      <c r="F12" s="175"/>
      <c r="G12" s="179"/>
      <c r="H12" s="202"/>
      <c r="I12" s="176"/>
      <c r="J12" s="177"/>
      <c r="K12" s="178"/>
      <c r="L12" s="176"/>
      <c r="M12" s="202"/>
      <c r="N12" s="179"/>
      <c r="O12" s="278"/>
      <c r="P12" s="180"/>
      <c r="Q12" s="181"/>
      <c r="R12" s="182"/>
      <c r="S12" s="183"/>
    </row>
    <row r="13" spans="2:19" ht="30" customHeight="1" thickBot="1" x14ac:dyDescent="0.6">
      <c r="B13" s="459"/>
      <c r="C13" s="184"/>
      <c r="D13" s="185"/>
      <c r="E13" s="186"/>
      <c r="F13" s="187"/>
      <c r="G13" s="191"/>
      <c r="H13" s="283"/>
      <c r="I13" s="188"/>
      <c r="J13" s="189"/>
      <c r="K13" s="190"/>
      <c r="L13" s="188"/>
      <c r="M13" s="275"/>
      <c r="N13" s="191"/>
      <c r="O13" s="188"/>
      <c r="P13" s="192"/>
      <c r="Q13" s="193"/>
      <c r="R13" s="194"/>
      <c r="S13" s="183"/>
    </row>
    <row r="14" spans="2:19" ht="30" customHeight="1" thickTop="1" thickBot="1" x14ac:dyDescent="0.6">
      <c r="B14" s="460"/>
      <c r="C14" s="206" t="s">
        <v>257</v>
      </c>
      <c r="D14" s="461"/>
      <c r="E14" s="462"/>
      <c r="F14" s="206" t="s">
        <v>190</v>
      </c>
      <c r="G14" s="284"/>
      <c r="H14" s="277"/>
      <c r="I14" s="208">
        <f>SUM(I11:I13)</f>
        <v>0</v>
      </c>
      <c r="J14" s="209">
        <f>SUM(J11:J13)</f>
        <v>0</v>
      </c>
      <c r="K14" s="210" t="s">
        <v>190</v>
      </c>
      <c r="L14" s="237" t="s">
        <v>190</v>
      </c>
      <c r="M14" s="215" t="s">
        <v>190</v>
      </c>
      <c r="N14" s="208">
        <f>SUM(N11:N13)</f>
        <v>0</v>
      </c>
      <c r="O14" s="277" t="s">
        <v>190</v>
      </c>
      <c r="P14" s="213">
        <f>SUM(P11:P13)</f>
        <v>0</v>
      </c>
      <c r="Q14" s="214">
        <f>SUM(Q11:Q13)</f>
        <v>0</v>
      </c>
      <c r="R14" s="215" t="s">
        <v>190</v>
      </c>
      <c r="S14" s="216">
        <f>SUM(S11:S13)</f>
        <v>0</v>
      </c>
    </row>
    <row r="15" spans="2:19" ht="30" customHeight="1" x14ac:dyDescent="0.55000000000000004">
      <c r="B15" s="463" t="s">
        <v>191</v>
      </c>
      <c r="C15" s="396"/>
      <c r="D15" s="397"/>
      <c r="E15" s="162"/>
      <c r="F15" s="248"/>
      <c r="G15" s="466"/>
      <c r="H15" s="467"/>
      <c r="I15" s="249"/>
      <c r="J15" s="250"/>
      <c r="K15" s="195"/>
      <c r="L15" s="196"/>
      <c r="M15" s="276"/>
      <c r="N15" s="196"/>
      <c r="O15" s="282"/>
      <c r="P15" s="198"/>
      <c r="Q15" s="199"/>
      <c r="R15" s="200"/>
      <c r="S15" s="183"/>
    </row>
    <row r="16" spans="2:19" ht="30" customHeight="1" x14ac:dyDescent="0.55000000000000004">
      <c r="B16" s="464"/>
      <c r="C16" s="398"/>
      <c r="D16" s="399"/>
      <c r="E16" s="400"/>
      <c r="F16" s="251"/>
      <c r="G16" s="468"/>
      <c r="H16" s="469"/>
      <c r="I16" s="252"/>
      <c r="J16" s="253"/>
      <c r="K16" s="201"/>
      <c r="L16" s="179"/>
      <c r="M16" s="202"/>
      <c r="N16" s="179"/>
      <c r="O16" s="282"/>
      <c r="P16" s="198"/>
      <c r="Q16" s="199"/>
      <c r="R16" s="202"/>
      <c r="S16" s="183"/>
    </row>
    <row r="17" spans="2:24" ht="30" customHeight="1" thickBot="1" x14ac:dyDescent="0.6">
      <c r="B17" s="464"/>
      <c r="C17" s="401"/>
      <c r="D17" s="402"/>
      <c r="E17" s="403"/>
      <c r="F17" s="254"/>
      <c r="G17" s="470"/>
      <c r="H17" s="471"/>
      <c r="I17" s="255"/>
      <c r="J17" s="256"/>
      <c r="K17" s="203"/>
      <c r="L17" s="176"/>
      <c r="M17" s="283"/>
      <c r="N17" s="176"/>
      <c r="O17" s="279"/>
      <c r="P17" s="204"/>
      <c r="Q17" s="199"/>
      <c r="R17" s="205"/>
      <c r="S17" s="183"/>
    </row>
    <row r="18" spans="2:24" ht="30" customHeight="1" thickTop="1" thickBot="1" x14ac:dyDescent="0.6">
      <c r="B18" s="465"/>
      <c r="C18" s="234" t="s">
        <v>258</v>
      </c>
      <c r="D18" s="472"/>
      <c r="E18" s="473"/>
      <c r="F18" s="234" t="s">
        <v>190</v>
      </c>
      <c r="G18" s="474"/>
      <c r="H18" s="475"/>
      <c r="I18" s="235"/>
      <c r="J18" s="236"/>
      <c r="K18" s="210" t="s">
        <v>190</v>
      </c>
      <c r="L18" s="284"/>
      <c r="M18" s="286"/>
      <c r="N18" s="208">
        <f>SUM(N15:N17)</f>
        <v>0</v>
      </c>
      <c r="O18" s="215" t="s">
        <v>190</v>
      </c>
      <c r="P18" s="238">
        <f>SUM(P15:P17)</f>
        <v>0</v>
      </c>
      <c r="Q18" s="239">
        <f>SUM(Q15:Q17)</f>
        <v>0</v>
      </c>
      <c r="R18" s="215" t="s">
        <v>190</v>
      </c>
      <c r="S18" s="216">
        <f>SUM(S15:S17)</f>
        <v>0</v>
      </c>
    </row>
    <row r="19" spans="2:24" ht="30" customHeight="1" thickBot="1" x14ac:dyDescent="0.6">
      <c r="B19" s="21"/>
      <c r="C19" s="240"/>
      <c r="D19" s="477"/>
      <c r="E19" s="478"/>
      <c r="F19" s="241" t="s">
        <v>190</v>
      </c>
      <c r="G19" s="479" t="s">
        <v>305</v>
      </c>
      <c r="H19" s="480"/>
      <c r="I19" s="242">
        <f>I14</f>
        <v>0</v>
      </c>
      <c r="J19" s="243">
        <f>J14</f>
        <v>0</v>
      </c>
      <c r="K19" s="244" t="s">
        <v>190</v>
      </c>
      <c r="L19" s="479" t="s">
        <v>304</v>
      </c>
      <c r="M19" s="480"/>
      <c r="N19" s="245">
        <f>N18+N14</f>
        <v>0</v>
      </c>
      <c r="O19" s="246" t="s">
        <v>306</v>
      </c>
      <c r="P19" s="257">
        <f>P14+P18</f>
        <v>0</v>
      </c>
      <c r="Q19" s="258"/>
    </row>
    <row r="20" spans="2:24" ht="30" customHeight="1" thickBot="1" x14ac:dyDescent="0.65">
      <c r="B20" s="481"/>
      <c r="C20" s="482"/>
      <c r="G20" s="26"/>
      <c r="I20" s="26" t="s">
        <v>207</v>
      </c>
      <c r="J20" s="55"/>
      <c r="K20" s="56"/>
      <c r="N20" s="25" t="s">
        <v>206</v>
      </c>
      <c r="Q20" s="57"/>
    </row>
    <row r="21" spans="2:24" ht="30" customHeight="1" thickBot="1" x14ac:dyDescent="0.6">
      <c r="B21" s="20"/>
      <c r="C21" s="52"/>
      <c r="D21" s="483"/>
      <c r="E21" s="483"/>
      <c r="F21" s="52"/>
      <c r="G21" s="484"/>
      <c r="H21" s="485"/>
      <c r="I21" s="247">
        <f>I14</f>
        <v>0</v>
      </c>
      <c r="J21" s="55"/>
      <c r="K21" s="58"/>
      <c r="L21" s="26"/>
      <c r="M21" s="59"/>
      <c r="N21" s="247">
        <f>N14+N18</f>
        <v>0</v>
      </c>
      <c r="O21" s="60"/>
      <c r="P21" s="87"/>
      <c r="Q21" s="87"/>
      <c r="R21" s="154" t="s">
        <v>303</v>
      </c>
      <c r="S21" s="153">
        <f>S14-S18</f>
        <v>0</v>
      </c>
    </row>
    <row r="22" spans="2:24" ht="30" customHeight="1" thickBot="1" x14ac:dyDescent="0.6">
      <c r="C22" s="76" t="s">
        <v>266</v>
      </c>
      <c r="Q22" s="18"/>
      <c r="U22" s="25"/>
      <c r="V22" s="25"/>
      <c r="W22" s="25"/>
      <c r="X22" s="25"/>
    </row>
    <row r="23" spans="2:24" ht="30" customHeight="1" thickBot="1" x14ac:dyDescent="0.6">
      <c r="B23" s="486"/>
      <c r="C23" s="73" t="s">
        <v>252</v>
      </c>
      <c r="D23" s="74" t="s">
        <v>253</v>
      </c>
      <c r="E23" s="74" t="s">
        <v>254</v>
      </c>
      <c r="F23" s="75" t="s">
        <v>251</v>
      </c>
      <c r="G23" s="73" t="s">
        <v>252</v>
      </c>
      <c r="H23" s="74" t="s">
        <v>253</v>
      </c>
      <c r="I23" s="74" t="s">
        <v>254</v>
      </c>
      <c r="J23" s="75" t="s">
        <v>251</v>
      </c>
      <c r="Q23" s="18"/>
      <c r="R23" s="18"/>
      <c r="S23" s="18"/>
    </row>
    <row r="24" spans="2:24" ht="30" customHeight="1" x14ac:dyDescent="0.55000000000000004">
      <c r="B24" s="486"/>
      <c r="C24" s="259"/>
      <c r="D24" s="260"/>
      <c r="E24" s="261"/>
      <c r="F24" s="262"/>
      <c r="G24" s="259"/>
      <c r="H24" s="261"/>
      <c r="I24" s="261"/>
      <c r="J24" s="263"/>
      <c r="K24" s="25"/>
      <c r="M24" s="25"/>
      <c r="Q24" s="18"/>
      <c r="R24" s="18"/>
      <c r="S24" s="18"/>
    </row>
    <row r="25" spans="2:24" ht="30" customHeight="1" x14ac:dyDescent="0.55000000000000004">
      <c r="B25" s="486"/>
      <c r="C25" s="264"/>
      <c r="D25" s="265"/>
      <c r="E25" s="266"/>
      <c r="F25" s="267"/>
      <c r="G25" s="264"/>
      <c r="H25" s="265"/>
      <c r="I25" s="266"/>
      <c r="J25" s="262"/>
      <c r="K25" s="25"/>
      <c r="L25" s="93" t="s">
        <v>268</v>
      </c>
      <c r="M25" s="25"/>
      <c r="Q25" s="18"/>
      <c r="R25" s="18"/>
      <c r="S25" s="18"/>
    </row>
    <row r="26" spans="2:24" ht="30" customHeight="1" x14ac:dyDescent="0.55000000000000004">
      <c r="B26" s="486"/>
      <c r="C26" s="264"/>
      <c r="D26" s="265"/>
      <c r="E26" s="261"/>
      <c r="F26" s="267"/>
      <c r="G26" s="264"/>
      <c r="H26" s="265"/>
      <c r="I26" s="266"/>
      <c r="J26" s="268"/>
      <c r="K26" s="25"/>
      <c r="L26" s="93" t="s">
        <v>269</v>
      </c>
      <c r="M26" s="25"/>
      <c r="Q26" s="18"/>
      <c r="R26" s="18"/>
      <c r="S26" s="18"/>
    </row>
    <row r="27" spans="2:24" ht="30" customHeight="1" x14ac:dyDescent="0.55000000000000004">
      <c r="B27" s="486"/>
      <c r="C27" s="269"/>
      <c r="D27" s="266"/>
      <c r="E27" s="265"/>
      <c r="F27" s="268"/>
      <c r="G27" s="264"/>
      <c r="H27" s="266"/>
      <c r="I27" s="265"/>
      <c r="J27" s="267"/>
      <c r="K27" s="56"/>
      <c r="Q27" s="18"/>
      <c r="R27" s="18"/>
      <c r="S27" s="18"/>
    </row>
    <row r="28" spans="2:24" ht="30" customHeight="1" x14ac:dyDescent="0.55000000000000004">
      <c r="B28" s="486"/>
      <c r="C28" s="259"/>
      <c r="D28" s="266"/>
      <c r="E28" s="266"/>
      <c r="F28" s="262"/>
      <c r="G28" s="264"/>
      <c r="H28" s="261"/>
      <c r="I28" s="265"/>
      <c r="J28" s="267"/>
      <c r="K28" s="56"/>
      <c r="Q28" s="18"/>
      <c r="R28" s="18"/>
      <c r="S28" s="18"/>
      <c r="U28" s="46"/>
      <c r="V28" s="46"/>
      <c r="W28" s="46"/>
      <c r="X28" s="46"/>
    </row>
    <row r="29" spans="2:24" ht="30" customHeight="1" x14ac:dyDescent="0.55000000000000004">
      <c r="B29" s="486"/>
      <c r="C29" s="264"/>
      <c r="D29" s="261"/>
      <c r="E29" s="261"/>
      <c r="F29" s="267"/>
      <c r="G29" s="264"/>
      <c r="H29" s="265"/>
      <c r="I29" s="266"/>
      <c r="J29" s="267"/>
      <c r="K29" s="56"/>
      <c r="O29" s="18"/>
      <c r="P29" s="18"/>
      <c r="Q29" s="18"/>
      <c r="R29" s="18"/>
      <c r="S29" s="18"/>
    </row>
    <row r="30" spans="2:24" ht="30" customHeight="1" thickBot="1" x14ac:dyDescent="0.6">
      <c r="B30" s="19"/>
      <c r="C30" s="270"/>
      <c r="D30" s="271"/>
      <c r="E30" s="271"/>
      <c r="F30" s="272"/>
      <c r="G30" s="270"/>
      <c r="H30" s="271"/>
      <c r="I30" s="273"/>
      <c r="J30" s="272"/>
      <c r="K30" s="56"/>
      <c r="M30" s="18"/>
      <c r="N30" s="18"/>
      <c r="O30" s="18"/>
      <c r="P30" s="18"/>
      <c r="Q30" s="18"/>
      <c r="R30" s="18"/>
      <c r="S30" s="18"/>
    </row>
    <row r="31" spans="2:24" ht="30" customHeight="1" x14ac:dyDescent="0.55000000000000004">
      <c r="C31" s="25"/>
      <c r="D31" s="25"/>
      <c r="E31" s="25"/>
      <c r="F31" s="25"/>
      <c r="H31" s="25"/>
      <c r="K31" s="56"/>
      <c r="M31" s="18"/>
      <c r="N31" s="18"/>
      <c r="O31" s="18"/>
      <c r="P31" s="18"/>
      <c r="Q31" s="18"/>
      <c r="R31" s="18"/>
      <c r="S31" s="18"/>
    </row>
    <row r="32" spans="2:24" s="145" customFormat="1" ht="30" customHeight="1" x14ac:dyDescent="0.55000000000000004">
      <c r="B32" s="141"/>
      <c r="C32" s="142" t="s">
        <v>263</v>
      </c>
      <c r="D32" s="143"/>
      <c r="E32" s="143"/>
      <c r="F32" s="143"/>
      <c r="G32" s="141"/>
      <c r="H32" s="143"/>
      <c r="I32" s="141"/>
      <c r="J32" s="141"/>
      <c r="K32" s="144"/>
      <c r="L32" s="141"/>
      <c r="M32" s="141"/>
      <c r="N32" s="141"/>
    </row>
    <row r="33" spans="2:27" s="145" customFormat="1" ht="30" customHeight="1" x14ac:dyDescent="0.55000000000000004">
      <c r="B33" s="141"/>
      <c r="C33" s="487" t="s">
        <v>230</v>
      </c>
      <c r="D33" s="487"/>
      <c r="E33" s="146" t="s">
        <v>270</v>
      </c>
      <c r="F33" s="143"/>
      <c r="G33" s="141"/>
      <c r="H33" s="143"/>
      <c r="I33" s="141"/>
      <c r="J33" s="141"/>
      <c r="K33" s="144"/>
      <c r="L33" s="141"/>
      <c r="M33" s="141"/>
      <c r="N33" s="141"/>
    </row>
    <row r="34" spans="2:27" s="145" customFormat="1" ht="30" customHeight="1" x14ac:dyDescent="0.55000000000000004">
      <c r="B34" s="141"/>
      <c r="C34" s="488" t="s">
        <v>284</v>
      </c>
      <c r="D34" s="488"/>
      <c r="E34" s="147" t="s">
        <v>285</v>
      </c>
      <c r="F34" s="143"/>
      <c r="G34" s="141"/>
      <c r="H34" s="143"/>
      <c r="I34" s="141"/>
      <c r="J34" s="141"/>
      <c r="K34" s="144"/>
      <c r="L34" s="141"/>
      <c r="M34" s="141"/>
      <c r="N34" s="141"/>
    </row>
    <row r="35" spans="2:27" s="145" customFormat="1" ht="30" customHeight="1" x14ac:dyDescent="0.55000000000000004">
      <c r="B35" s="141"/>
      <c r="C35" s="148"/>
      <c r="D35" s="143"/>
      <c r="E35" s="143"/>
      <c r="F35" s="143"/>
      <c r="G35" s="141"/>
      <c r="H35" s="143"/>
      <c r="I35" s="141"/>
      <c r="J35" s="141"/>
      <c r="K35" s="144"/>
      <c r="L35" s="141"/>
      <c r="M35" s="141"/>
      <c r="N35" s="141"/>
    </row>
    <row r="36" spans="2:27" s="145" customFormat="1" ht="30" customHeight="1" x14ac:dyDescent="0.55000000000000004">
      <c r="B36" s="141"/>
      <c r="C36" s="487" t="s">
        <v>286</v>
      </c>
      <c r="D36" s="487"/>
      <c r="E36" s="146" t="s">
        <v>287</v>
      </c>
      <c r="F36" s="143"/>
      <c r="G36" s="141"/>
      <c r="H36" s="143"/>
      <c r="I36" s="141"/>
      <c r="J36" s="141"/>
      <c r="K36" s="144"/>
      <c r="L36" s="141"/>
      <c r="M36" s="141"/>
      <c r="N36" s="141"/>
    </row>
    <row r="37" spans="2:27" s="145" customFormat="1" ht="30" customHeight="1" x14ac:dyDescent="0.55000000000000004">
      <c r="B37" s="141"/>
      <c r="C37" s="488" t="s">
        <v>288</v>
      </c>
      <c r="D37" s="488"/>
      <c r="E37" s="147" t="s">
        <v>289</v>
      </c>
      <c r="F37" s="143"/>
      <c r="G37" s="141"/>
      <c r="H37" s="141"/>
      <c r="I37" s="141"/>
      <c r="J37" s="141"/>
      <c r="K37" s="144"/>
      <c r="L37" s="141"/>
      <c r="M37" s="141"/>
      <c r="N37" s="141"/>
    </row>
    <row r="38" spans="2:27" ht="30" customHeight="1" x14ac:dyDescent="0.55000000000000004">
      <c r="C38" s="18"/>
      <c r="D38" s="18"/>
      <c r="E38" s="18"/>
      <c r="F38" s="18"/>
      <c r="G38" s="18"/>
      <c r="H38" s="18"/>
      <c r="I38" s="18"/>
      <c r="M38" s="18"/>
      <c r="N38" s="18"/>
      <c r="O38" s="18"/>
      <c r="P38" s="18"/>
      <c r="Q38" s="18"/>
      <c r="R38" s="18"/>
      <c r="S38" s="18"/>
    </row>
    <row r="39" spans="2:27" ht="30" customHeight="1" x14ac:dyDescent="0.55000000000000004">
      <c r="B39" s="81"/>
      <c r="C39" s="476" t="s">
        <v>265</v>
      </c>
      <c r="D39" s="476"/>
      <c r="E39" s="476"/>
      <c r="F39" s="476"/>
      <c r="G39" s="476"/>
      <c r="H39" s="476"/>
      <c r="I39" s="476"/>
      <c r="J39" s="476"/>
      <c r="K39" s="476"/>
      <c r="L39" s="70"/>
      <c r="M39" s="18"/>
      <c r="N39" s="18"/>
      <c r="O39" s="18"/>
      <c r="P39" s="18"/>
      <c r="Q39" s="18"/>
      <c r="R39" s="18"/>
      <c r="S39" s="18"/>
    </row>
    <row r="40" spans="2:27" ht="30" customHeight="1" x14ac:dyDescent="0.55000000000000004">
      <c r="B40" s="81"/>
      <c r="C40" s="476"/>
      <c r="D40" s="476"/>
      <c r="E40" s="476"/>
      <c r="F40" s="476"/>
      <c r="G40" s="476"/>
      <c r="H40" s="476"/>
      <c r="I40" s="476"/>
      <c r="J40" s="476"/>
      <c r="K40" s="476"/>
      <c r="L40" s="70"/>
      <c r="M40" s="18"/>
      <c r="N40" s="18"/>
      <c r="O40" s="18"/>
      <c r="P40" s="18"/>
      <c r="Q40" s="18"/>
      <c r="R40" s="18"/>
      <c r="S40" s="18"/>
    </row>
    <row r="41" spans="2:27" ht="30" customHeight="1" x14ac:dyDescent="0.55000000000000004">
      <c r="B41" s="81"/>
      <c r="C41" s="489" t="s">
        <v>217</v>
      </c>
      <c r="D41" s="489"/>
      <c r="E41" s="489"/>
      <c r="F41" s="69"/>
      <c r="G41" s="81"/>
      <c r="H41" s="490" t="s">
        <v>227</v>
      </c>
      <c r="I41" s="490"/>
      <c r="J41" s="490"/>
      <c r="K41" s="72"/>
      <c r="L41" s="70"/>
      <c r="M41" s="18"/>
      <c r="N41" s="18"/>
      <c r="O41" s="18"/>
      <c r="P41" s="18"/>
      <c r="Q41" s="18"/>
      <c r="R41" s="18"/>
      <c r="S41" s="18"/>
    </row>
    <row r="42" spans="2:27" ht="30" customHeight="1" x14ac:dyDescent="0.55000000000000004">
      <c r="B42" s="81"/>
      <c r="C42" s="491" t="s">
        <v>222</v>
      </c>
      <c r="D42" s="491"/>
      <c r="E42" s="89">
        <v>0.48899999999999999</v>
      </c>
      <c r="F42" s="89" t="s">
        <v>113</v>
      </c>
      <c r="G42" s="81"/>
      <c r="H42" s="491" t="s">
        <v>243</v>
      </c>
      <c r="I42" s="491"/>
      <c r="J42" s="91">
        <v>45</v>
      </c>
      <c r="K42" s="89" t="s">
        <v>242</v>
      </c>
      <c r="L42" s="70"/>
      <c r="M42" s="18"/>
      <c r="N42" s="18"/>
      <c r="O42" s="18"/>
      <c r="P42" s="18"/>
      <c r="Q42" s="18"/>
      <c r="R42" s="18"/>
      <c r="S42" s="18"/>
    </row>
    <row r="43" spans="2:27" ht="30" customHeight="1" x14ac:dyDescent="0.55000000000000004">
      <c r="B43" s="81"/>
      <c r="C43" s="491" t="s">
        <v>223</v>
      </c>
      <c r="D43" s="491"/>
      <c r="E43" s="89">
        <v>1.3599999999999999E-2</v>
      </c>
      <c r="F43" s="89" t="s">
        <v>162</v>
      </c>
      <c r="G43" s="81"/>
      <c r="H43" s="491" t="s">
        <v>244</v>
      </c>
      <c r="I43" s="491"/>
      <c r="J43" s="89">
        <v>50.8</v>
      </c>
      <c r="K43" s="89" t="s">
        <v>228</v>
      </c>
      <c r="L43" s="70"/>
      <c r="M43" s="18"/>
      <c r="N43" s="18"/>
      <c r="O43" s="18"/>
      <c r="P43" s="18"/>
      <c r="Q43" s="18"/>
      <c r="R43" s="18"/>
      <c r="S43" s="18"/>
    </row>
    <row r="44" spans="2:27" ht="30" customHeight="1" x14ac:dyDescent="0.55000000000000004">
      <c r="B44" s="81"/>
      <c r="C44" s="491" t="s">
        <v>0</v>
      </c>
      <c r="D44" s="491"/>
      <c r="E44" s="89">
        <v>1.61E-2</v>
      </c>
      <c r="F44" s="89" t="s">
        <v>162</v>
      </c>
      <c r="G44" s="81"/>
      <c r="H44" s="491" t="s">
        <v>245</v>
      </c>
      <c r="I44" s="491"/>
      <c r="J44" s="89">
        <v>54.6</v>
      </c>
      <c r="K44" s="89" t="s">
        <v>228</v>
      </c>
      <c r="L44" s="70"/>
      <c r="M44" s="18"/>
      <c r="N44" s="18"/>
      <c r="O44" s="18"/>
      <c r="P44" s="18"/>
      <c r="Q44" s="18"/>
      <c r="R44" s="18"/>
      <c r="S44" s="18"/>
      <c r="Y44" s="25"/>
      <c r="Z44" s="25"/>
      <c r="AA44" s="25"/>
    </row>
    <row r="45" spans="2:27" ht="30" customHeight="1" x14ac:dyDescent="0.55000000000000004">
      <c r="B45" s="81"/>
      <c r="C45" s="491" t="s">
        <v>224</v>
      </c>
      <c r="D45" s="491"/>
      <c r="E45" s="89">
        <v>1.89E-2</v>
      </c>
      <c r="F45" s="89" t="s">
        <v>162</v>
      </c>
      <c r="G45" s="81"/>
      <c r="H45" s="491" t="s">
        <v>235</v>
      </c>
      <c r="I45" s="491"/>
      <c r="J45" s="89">
        <v>44.9</v>
      </c>
      <c r="K45" s="89" t="s">
        <v>2</v>
      </c>
      <c r="L45" s="70"/>
      <c r="M45" s="18"/>
      <c r="N45" s="18"/>
      <c r="O45" s="18"/>
      <c r="P45" s="18"/>
      <c r="Q45" s="18"/>
      <c r="R45" s="18"/>
      <c r="S45" s="18"/>
      <c r="Y45" s="25"/>
      <c r="Z45" s="25"/>
      <c r="AA45" s="25"/>
    </row>
    <row r="46" spans="2:27" ht="30" customHeight="1" x14ac:dyDescent="0.55000000000000004">
      <c r="B46" s="81"/>
      <c r="C46" s="492" t="s">
        <v>235</v>
      </c>
      <c r="D46" s="492"/>
      <c r="E46" s="90">
        <v>1.4200000000000001E-2</v>
      </c>
      <c r="F46" s="89" t="s">
        <v>162</v>
      </c>
      <c r="G46" s="81"/>
      <c r="H46" s="491" t="s">
        <v>236</v>
      </c>
      <c r="I46" s="491"/>
      <c r="J46" s="89">
        <v>43.5</v>
      </c>
      <c r="K46" s="89" t="s">
        <v>2</v>
      </c>
      <c r="L46" s="70"/>
      <c r="M46" s="18"/>
      <c r="N46" s="18"/>
      <c r="O46" s="18"/>
      <c r="P46" s="18"/>
      <c r="Q46" s="18"/>
      <c r="R46" s="18"/>
      <c r="S46" s="18"/>
      <c r="Y46" s="25"/>
      <c r="Z46" s="25"/>
      <c r="AA46" s="25"/>
    </row>
    <row r="47" spans="2:27" ht="30" customHeight="1" x14ac:dyDescent="0.55000000000000004">
      <c r="B47" s="81"/>
      <c r="C47" s="492" t="s">
        <v>236</v>
      </c>
      <c r="D47" s="492"/>
      <c r="E47" s="90">
        <v>1.3899999999999999E-2</v>
      </c>
      <c r="F47" s="89" t="s">
        <v>162</v>
      </c>
      <c r="G47" s="81"/>
      <c r="H47" s="491" t="s">
        <v>237</v>
      </c>
      <c r="I47" s="491"/>
      <c r="J47" s="89">
        <v>38.200000000000003</v>
      </c>
      <c r="K47" s="89" t="s">
        <v>1</v>
      </c>
      <c r="L47" s="70"/>
      <c r="M47" s="18"/>
      <c r="N47" s="18"/>
      <c r="O47" s="18"/>
      <c r="P47" s="18"/>
      <c r="Q47" s="18"/>
      <c r="R47" s="18"/>
      <c r="S47" s="18"/>
      <c r="Y47" s="25"/>
      <c r="Z47" s="25"/>
      <c r="AA47" s="25"/>
    </row>
    <row r="48" spans="2:27" ht="30" customHeight="1" x14ac:dyDescent="0.55000000000000004">
      <c r="B48" s="81"/>
      <c r="C48" s="492" t="s">
        <v>237</v>
      </c>
      <c r="D48" s="492"/>
      <c r="E48" s="90">
        <v>1.8700000000000001E-2</v>
      </c>
      <c r="F48" s="89" t="s">
        <v>162</v>
      </c>
      <c r="G48" s="81"/>
      <c r="H48" s="491" t="s">
        <v>238</v>
      </c>
      <c r="I48" s="491"/>
      <c r="J48" s="89">
        <v>36.700000000000003</v>
      </c>
      <c r="K48" s="89" t="s">
        <v>1</v>
      </c>
      <c r="L48" s="70"/>
      <c r="M48" s="18"/>
      <c r="N48" s="18"/>
      <c r="O48" s="18"/>
      <c r="P48" s="18"/>
      <c r="Q48" s="18"/>
      <c r="R48" s="18"/>
      <c r="S48" s="18"/>
    </row>
    <row r="49" spans="2:19" ht="30" customHeight="1" x14ac:dyDescent="0.55000000000000004">
      <c r="B49" s="81"/>
      <c r="C49" s="492" t="s">
        <v>238</v>
      </c>
      <c r="D49" s="492"/>
      <c r="E49" s="90">
        <v>1.8499999999999999E-2</v>
      </c>
      <c r="F49" s="89" t="s">
        <v>162</v>
      </c>
      <c r="G49" s="81"/>
      <c r="H49" s="491" t="s">
        <v>239</v>
      </c>
      <c r="I49" s="491"/>
      <c r="J49" s="89">
        <v>37.700000000000003</v>
      </c>
      <c r="K49" s="89" t="s">
        <v>1</v>
      </c>
      <c r="L49" s="70"/>
      <c r="M49" s="18"/>
      <c r="N49" s="18"/>
      <c r="O49" s="18"/>
      <c r="P49" s="18"/>
      <c r="Q49" s="18"/>
      <c r="R49" s="18"/>
      <c r="S49" s="18"/>
    </row>
    <row r="50" spans="2:19" ht="30" customHeight="1" x14ac:dyDescent="0.55000000000000004">
      <c r="B50" s="81"/>
      <c r="C50" s="492" t="s">
        <v>239</v>
      </c>
      <c r="D50" s="492"/>
      <c r="E50" s="90">
        <v>1.8700000000000001E-2</v>
      </c>
      <c r="F50" s="89" t="s">
        <v>162</v>
      </c>
      <c r="G50" s="81"/>
      <c r="H50" s="491" t="s">
        <v>246</v>
      </c>
      <c r="I50" s="491"/>
      <c r="J50" s="89">
        <v>39.1</v>
      </c>
      <c r="K50" s="89" t="s">
        <v>1</v>
      </c>
      <c r="L50" s="70"/>
      <c r="M50" s="18"/>
      <c r="N50" s="18"/>
      <c r="O50" s="18"/>
      <c r="P50" s="18"/>
      <c r="Q50" s="18"/>
      <c r="R50" s="18"/>
      <c r="S50" s="18"/>
    </row>
    <row r="51" spans="2:19" ht="30" customHeight="1" x14ac:dyDescent="0.55000000000000004">
      <c r="B51" s="81"/>
      <c r="C51" s="492" t="s">
        <v>240</v>
      </c>
      <c r="D51" s="492"/>
      <c r="E51" s="90">
        <v>1.89E-2</v>
      </c>
      <c r="F51" s="89" t="s">
        <v>162</v>
      </c>
      <c r="G51" s="81"/>
      <c r="H51" s="491" t="s">
        <v>241</v>
      </c>
      <c r="I51" s="491"/>
      <c r="J51" s="89">
        <v>41.9</v>
      </c>
      <c r="K51" s="89" t="s">
        <v>1</v>
      </c>
      <c r="L51" s="70"/>
      <c r="M51" s="18"/>
      <c r="N51" s="18"/>
      <c r="O51" s="18"/>
      <c r="P51" s="18"/>
      <c r="Q51" s="18"/>
      <c r="R51" s="18"/>
      <c r="S51" s="18"/>
    </row>
    <row r="52" spans="2:19" ht="30" customHeight="1" x14ac:dyDescent="0.55000000000000004">
      <c r="B52" s="81"/>
      <c r="C52" s="492" t="s">
        <v>241</v>
      </c>
      <c r="D52" s="492"/>
      <c r="E52" s="90">
        <v>1.95E-2</v>
      </c>
      <c r="F52" s="89" t="s">
        <v>162</v>
      </c>
      <c r="G52" s="81"/>
      <c r="H52" s="81"/>
      <c r="I52" s="81"/>
      <c r="J52" s="81"/>
      <c r="K52" s="81"/>
      <c r="L52" s="70"/>
      <c r="M52" s="18"/>
      <c r="N52" s="18"/>
      <c r="O52" s="18"/>
      <c r="P52" s="18"/>
      <c r="Q52" s="18"/>
      <c r="R52" s="18"/>
      <c r="S52" s="18"/>
    </row>
    <row r="53" spans="2:19" ht="30" customHeight="1" x14ac:dyDescent="0.55000000000000004">
      <c r="B53" s="81"/>
      <c r="C53" s="81"/>
      <c r="D53" s="81"/>
      <c r="E53" s="81"/>
      <c r="F53" s="81"/>
      <c r="G53" s="81"/>
      <c r="H53" s="81"/>
      <c r="I53" s="81"/>
      <c r="J53" s="81"/>
      <c r="K53" s="81"/>
      <c r="L53" s="70"/>
      <c r="M53" s="18"/>
      <c r="N53" s="18"/>
      <c r="O53" s="18"/>
      <c r="P53" s="18"/>
      <c r="Q53" s="18"/>
      <c r="R53" s="18"/>
      <c r="S53" s="18"/>
    </row>
    <row r="54" spans="2:19" ht="30" customHeight="1" x14ac:dyDescent="0.55000000000000004">
      <c r="B54" s="81"/>
      <c r="C54" s="493" t="s">
        <v>264</v>
      </c>
      <c r="D54" s="494"/>
      <c r="E54" s="495"/>
      <c r="F54" s="81"/>
      <c r="G54" s="81"/>
      <c r="H54" s="490" t="s">
        <v>225</v>
      </c>
      <c r="I54" s="490"/>
      <c r="J54" s="490"/>
      <c r="K54" s="71"/>
      <c r="L54" s="70"/>
      <c r="M54" s="18"/>
      <c r="N54" s="18"/>
      <c r="O54" s="18"/>
      <c r="P54" s="18"/>
      <c r="Q54" s="18"/>
      <c r="R54" s="18"/>
      <c r="S54" s="18"/>
    </row>
    <row r="55" spans="2:19" ht="30" customHeight="1" x14ac:dyDescent="0.55000000000000004">
      <c r="B55" s="81"/>
      <c r="C55" s="491" t="s">
        <v>229</v>
      </c>
      <c r="D55" s="491"/>
      <c r="E55" s="89">
        <v>0.9666547347078589</v>
      </c>
      <c r="F55" s="82"/>
      <c r="G55" s="83"/>
      <c r="H55" s="491" t="s">
        <v>234</v>
      </c>
      <c r="I55" s="491"/>
      <c r="J55" s="91">
        <v>8.64</v>
      </c>
      <c r="K55" s="89" t="s">
        <v>226</v>
      </c>
      <c r="L55" s="70"/>
      <c r="M55" s="18"/>
      <c r="N55" s="18"/>
      <c r="O55" s="18"/>
      <c r="P55" s="18"/>
      <c r="Q55" s="18"/>
      <c r="R55" s="18"/>
      <c r="S55" s="18"/>
    </row>
    <row r="56" spans="2:19" ht="30" customHeight="1" x14ac:dyDescent="0.55000000000000004">
      <c r="B56" s="81"/>
      <c r="C56" s="496" t="s">
        <v>247</v>
      </c>
      <c r="D56" s="496"/>
      <c r="E56" s="92">
        <f>44/12</f>
        <v>3.6666666666666665</v>
      </c>
      <c r="F56" s="84"/>
      <c r="G56" s="81"/>
      <c r="H56" s="491" t="s">
        <v>231</v>
      </c>
      <c r="I56" s="491"/>
      <c r="J56" s="89">
        <v>1.2</v>
      </c>
      <c r="K56" s="89" t="s">
        <v>4</v>
      </c>
      <c r="L56" s="70"/>
      <c r="M56" s="18"/>
      <c r="N56" s="18"/>
      <c r="O56" s="18"/>
      <c r="P56" s="18"/>
      <c r="Q56" s="18"/>
      <c r="R56" s="18"/>
      <c r="S56" s="18"/>
    </row>
    <row r="57" spans="2:19" ht="30" customHeight="1" x14ac:dyDescent="0.55000000000000004">
      <c r="B57" s="81"/>
      <c r="C57" s="81"/>
      <c r="D57" s="81"/>
      <c r="E57" s="81"/>
      <c r="F57" s="81"/>
      <c r="G57" s="81"/>
      <c r="H57" s="491" t="s">
        <v>232</v>
      </c>
      <c r="I57" s="491"/>
      <c r="J57" s="89">
        <v>1.17</v>
      </c>
      <c r="K57" s="89" t="s">
        <v>4</v>
      </c>
      <c r="L57" s="70"/>
      <c r="M57" s="18"/>
      <c r="N57" s="18"/>
      <c r="O57" s="18"/>
      <c r="P57" s="18"/>
      <c r="Q57" s="18"/>
      <c r="R57" s="18"/>
      <c r="S57" s="18"/>
    </row>
    <row r="58" spans="2:19" ht="30" customHeight="1" x14ac:dyDescent="0.55000000000000004">
      <c r="B58" s="81"/>
      <c r="C58" s="81"/>
      <c r="D58" s="81"/>
      <c r="E58" s="81"/>
      <c r="F58" s="81"/>
      <c r="G58" s="81"/>
      <c r="H58" s="491" t="s">
        <v>233</v>
      </c>
      <c r="I58" s="491"/>
      <c r="J58" s="89">
        <v>1.2</v>
      </c>
      <c r="K58" s="89" t="s">
        <v>4</v>
      </c>
      <c r="L58" s="70"/>
      <c r="M58" s="68"/>
      <c r="N58" s="68"/>
      <c r="O58" s="68"/>
      <c r="P58" s="68"/>
      <c r="Q58" s="68"/>
      <c r="R58" s="18"/>
      <c r="S58" s="18"/>
    </row>
    <row r="59" spans="2:19" ht="30" customHeight="1" x14ac:dyDescent="0.55000000000000004">
      <c r="B59" s="81"/>
      <c r="C59" s="81"/>
      <c r="D59" s="81"/>
      <c r="E59" s="81"/>
      <c r="F59" s="81"/>
      <c r="G59" s="70"/>
      <c r="H59" s="85"/>
      <c r="I59" s="70"/>
      <c r="J59" s="70"/>
      <c r="K59" s="86"/>
      <c r="L59" s="70"/>
      <c r="M59" s="68"/>
      <c r="N59" s="68"/>
      <c r="O59" s="68"/>
      <c r="P59" s="68"/>
      <c r="Q59" s="68"/>
      <c r="R59" s="18"/>
      <c r="S59" s="18"/>
    </row>
    <row r="60" spans="2:19" ht="30" customHeight="1" x14ac:dyDescent="0.55000000000000004">
      <c r="C60" s="18"/>
      <c r="D60" s="18"/>
      <c r="E60" s="18"/>
      <c r="F60" s="18"/>
      <c r="M60" s="68"/>
      <c r="N60" s="68"/>
      <c r="O60" s="68"/>
      <c r="P60" s="68"/>
      <c r="Q60" s="68"/>
      <c r="R60" s="18"/>
      <c r="S60" s="18"/>
    </row>
    <row r="61" spans="2:19" ht="30" customHeight="1" x14ac:dyDescent="0.55000000000000004">
      <c r="M61" s="68"/>
      <c r="N61" s="68"/>
      <c r="O61" s="68"/>
      <c r="P61" s="68"/>
      <c r="Q61" s="68"/>
      <c r="R61" s="18"/>
      <c r="S61" s="18"/>
    </row>
  </sheetData>
  <sheetProtection algorithmName="SHA-512" hashValue="3ns9YPzKrh4jmQw0ZEewthwF7/5X+IXikQVbsCHViZauEJZlLB9M+l5bhYEj66DIr/5k1zzEMlOeVbe+ZQW59g==" saltValue="miZ0sMG/nIl5LWaylQ6kXw==" spinCount="100000" sheet="1" objects="1" scenarios="1"/>
  <mergeCells count="61">
    <mergeCell ref="H58:I58"/>
    <mergeCell ref="C50:D50"/>
    <mergeCell ref="H50:I50"/>
    <mergeCell ref="C51:D51"/>
    <mergeCell ref="H51:I51"/>
    <mergeCell ref="C52:D52"/>
    <mergeCell ref="C54:E54"/>
    <mergeCell ref="H54:J54"/>
    <mergeCell ref="C55:D55"/>
    <mergeCell ref="H55:I55"/>
    <mergeCell ref="C56:D56"/>
    <mergeCell ref="H56:I56"/>
    <mergeCell ref="H57:I57"/>
    <mergeCell ref="C47:D47"/>
    <mergeCell ref="H47:I47"/>
    <mergeCell ref="C48:D48"/>
    <mergeCell ref="H48:I48"/>
    <mergeCell ref="C49:D49"/>
    <mergeCell ref="H49:I49"/>
    <mergeCell ref="C44:D44"/>
    <mergeCell ref="H44:I44"/>
    <mergeCell ref="C45:D45"/>
    <mergeCell ref="H45:I45"/>
    <mergeCell ref="C46:D46"/>
    <mergeCell ref="H46:I46"/>
    <mergeCell ref="C41:E41"/>
    <mergeCell ref="H41:J41"/>
    <mergeCell ref="C42:D42"/>
    <mergeCell ref="H42:I42"/>
    <mergeCell ref="C43:D43"/>
    <mergeCell ref="H43:I43"/>
    <mergeCell ref="C39:K40"/>
    <mergeCell ref="D19:E19"/>
    <mergeCell ref="G19:H19"/>
    <mergeCell ref="L19:M19"/>
    <mergeCell ref="B20:C20"/>
    <mergeCell ref="D21:E21"/>
    <mergeCell ref="G21:H21"/>
    <mergeCell ref="B23:B29"/>
    <mergeCell ref="C33:D33"/>
    <mergeCell ref="C34:D34"/>
    <mergeCell ref="C36:D36"/>
    <mergeCell ref="C37:D37"/>
    <mergeCell ref="F9:J9"/>
    <mergeCell ref="K9:S9"/>
    <mergeCell ref="B11:B14"/>
    <mergeCell ref="D14:E14"/>
    <mergeCell ref="B15:B18"/>
    <mergeCell ref="G15:H15"/>
    <mergeCell ref="G16:H16"/>
    <mergeCell ref="G17:H17"/>
    <mergeCell ref="D18:E18"/>
    <mergeCell ref="G18:H18"/>
    <mergeCell ref="F6:G7"/>
    <mergeCell ref="H6:I7"/>
    <mergeCell ref="J6:K7"/>
    <mergeCell ref="F4:G4"/>
    <mergeCell ref="H4:I4"/>
    <mergeCell ref="F5:G5"/>
    <mergeCell ref="H5:I5"/>
    <mergeCell ref="J5:K5"/>
  </mergeCells>
  <phoneticPr fontId="6"/>
  <pageMargins left="0.7" right="0.2" top="0.32" bottom="0.2" header="0.3" footer="0.3"/>
  <pageSetup paperSize="9" scale="51"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267C3-4CF3-4E9E-B539-18A9FFDBDCDA}">
  <sheetPr>
    <tabColor theme="7" tint="0.79998168889431442"/>
    <pageSetUpPr fitToPage="1"/>
  </sheetPr>
  <dimension ref="B2:AA68"/>
  <sheetViews>
    <sheetView zoomScale="70" zoomScaleNormal="70" workbookViewId="0">
      <selection activeCell="L21" sqref="L21"/>
    </sheetView>
  </sheetViews>
  <sheetFormatPr defaultColWidth="8.75" defaultRowHeight="30" customHeight="1" x14ac:dyDescent="0.55000000000000004"/>
  <cols>
    <col min="1" max="1" width="2.58203125" style="18" customWidth="1"/>
    <col min="2" max="2" width="6.25" style="18" customWidth="1"/>
    <col min="3" max="3" width="15.58203125" style="48" customWidth="1"/>
    <col min="4" max="6" width="15.58203125" style="49" customWidth="1"/>
    <col min="7" max="7" width="15.58203125" style="25" customWidth="1"/>
    <col min="8" max="8" width="15.58203125" style="49" customWidth="1"/>
    <col min="9" max="10" width="15.58203125" style="25" customWidth="1"/>
    <col min="11" max="11" width="15.58203125" style="287" customWidth="1"/>
    <col min="12" max="12" width="15.58203125" style="25" customWidth="1"/>
    <col min="13" max="13" width="15.58203125" style="49" customWidth="1"/>
    <col min="14" max="16" width="15.58203125" style="25" customWidth="1"/>
    <col min="17" max="17" width="19" style="25" bestFit="1" customWidth="1"/>
    <col min="18" max="18" width="15.58203125" style="25" customWidth="1"/>
    <col min="19" max="19" width="17.33203125" style="25" bestFit="1" customWidth="1"/>
    <col min="20" max="20" width="5.5" style="18" customWidth="1"/>
    <col min="21" max="21" width="17.5" style="18" customWidth="1"/>
    <col min="22" max="22" width="8.75" style="18"/>
    <col min="23" max="24" width="15.58203125" style="18" customWidth="1"/>
    <col min="25" max="16384" width="8.75" style="18"/>
  </cols>
  <sheetData>
    <row r="2" spans="2:19" ht="30" customHeight="1" x14ac:dyDescent="0.55000000000000004">
      <c r="B2" s="88" t="s">
        <v>221</v>
      </c>
      <c r="S2" s="51"/>
    </row>
    <row r="3" spans="2:19" ht="40" customHeight="1" x14ac:dyDescent="0.55000000000000004">
      <c r="D3" s="52"/>
      <c r="E3" s="52"/>
      <c r="F3" s="18"/>
      <c r="I3" s="78"/>
      <c r="K3" s="18"/>
      <c r="L3" s="79"/>
    </row>
    <row r="4" spans="2:19" ht="30" customHeight="1" x14ac:dyDescent="0.55000000000000004">
      <c r="B4" s="24"/>
      <c r="D4" s="52"/>
      <c r="E4" s="52"/>
      <c r="F4" s="448" t="s">
        <v>301</v>
      </c>
      <c r="G4" s="448"/>
      <c r="H4" s="448" t="s">
        <v>302</v>
      </c>
      <c r="I4" s="448"/>
      <c r="K4" s="18"/>
      <c r="L4" s="79"/>
    </row>
    <row r="5" spans="2:19" ht="30" customHeight="1" x14ac:dyDescent="0.55000000000000004">
      <c r="B5" s="24"/>
      <c r="D5" s="52"/>
      <c r="E5" s="52"/>
      <c r="F5" s="503" t="s">
        <v>307</v>
      </c>
      <c r="G5" s="504"/>
      <c r="H5" s="503" t="s">
        <v>307</v>
      </c>
      <c r="I5" s="504"/>
      <c r="J5" s="451" t="s">
        <v>259</v>
      </c>
      <c r="K5" s="451"/>
    </row>
    <row r="6" spans="2:19" ht="30" customHeight="1" x14ac:dyDescent="0.55000000000000004">
      <c r="B6" s="24"/>
      <c r="D6" s="52"/>
      <c r="E6" s="52"/>
      <c r="F6" s="499">
        <f>J19</f>
        <v>113.96040000000001</v>
      </c>
      <c r="G6" s="500"/>
      <c r="H6" s="499">
        <f>P19</f>
        <v>111.90716666666667</v>
      </c>
      <c r="I6" s="500"/>
      <c r="J6" s="447" t="str">
        <f>IF(H6&gt;F6,"不可",IF(H6&lt;F6,"可",""))</f>
        <v>可</v>
      </c>
      <c r="K6" s="447"/>
      <c r="O6" s="155"/>
    </row>
    <row r="7" spans="2:19" ht="30" customHeight="1" x14ac:dyDescent="0.55000000000000004">
      <c r="F7" s="501"/>
      <c r="G7" s="502"/>
      <c r="H7" s="501"/>
      <c r="I7" s="502"/>
      <c r="J7" s="447"/>
      <c r="K7" s="447"/>
    </row>
    <row r="8" spans="2:19" ht="30" customHeight="1" thickBot="1" x14ac:dyDescent="0.6">
      <c r="B8" s="23"/>
      <c r="C8" s="52"/>
      <c r="D8" s="52"/>
      <c r="E8" s="52"/>
      <c r="F8" s="61"/>
      <c r="G8" s="54"/>
      <c r="H8" s="53"/>
      <c r="I8" s="54"/>
      <c r="J8" s="63"/>
      <c r="K8" s="288"/>
      <c r="L8" s="54"/>
      <c r="M8" s="64"/>
      <c r="N8" s="54"/>
      <c r="O8" s="289"/>
      <c r="P8" s="289"/>
      <c r="Q8" s="290"/>
      <c r="R8" s="289"/>
      <c r="S8" s="291"/>
    </row>
    <row r="9" spans="2:19" ht="30" customHeight="1" thickBot="1" x14ac:dyDescent="0.6">
      <c r="B9" s="22"/>
      <c r="C9" s="77"/>
      <c r="F9" s="452" t="s">
        <v>203</v>
      </c>
      <c r="G9" s="453"/>
      <c r="H9" s="453"/>
      <c r="I9" s="453"/>
      <c r="J9" s="454"/>
      <c r="K9" s="455" t="s">
        <v>202</v>
      </c>
      <c r="L9" s="456"/>
      <c r="M9" s="456"/>
      <c r="N9" s="456"/>
      <c r="O9" s="456"/>
      <c r="P9" s="456"/>
      <c r="Q9" s="456"/>
      <c r="R9" s="456"/>
      <c r="S9" s="457"/>
    </row>
    <row r="10" spans="2:19" s="145" customFormat="1" ht="54.65" customHeight="1" thickBot="1" x14ac:dyDescent="0.6">
      <c r="B10" s="80"/>
      <c r="C10" s="292" t="s">
        <v>201</v>
      </c>
      <c r="D10" s="293" t="s">
        <v>200</v>
      </c>
      <c r="E10" s="294" t="s">
        <v>199</v>
      </c>
      <c r="F10" s="292" t="s">
        <v>196</v>
      </c>
      <c r="G10" s="387" t="s">
        <v>294</v>
      </c>
      <c r="H10" s="151" t="s">
        <v>195</v>
      </c>
      <c r="I10" s="295" t="s">
        <v>198</v>
      </c>
      <c r="J10" s="296" t="s">
        <v>197</v>
      </c>
      <c r="K10" s="297" t="s">
        <v>196</v>
      </c>
      <c r="L10" s="298" t="s">
        <v>294</v>
      </c>
      <c r="M10" s="295" t="s">
        <v>195</v>
      </c>
      <c r="N10" s="295" t="s">
        <v>194</v>
      </c>
      <c r="O10" s="295" t="s">
        <v>193</v>
      </c>
      <c r="P10" s="151" t="s">
        <v>197</v>
      </c>
      <c r="Q10" s="151" t="s">
        <v>295</v>
      </c>
      <c r="R10" s="151" t="s">
        <v>267</v>
      </c>
      <c r="S10" s="152" t="s">
        <v>300</v>
      </c>
    </row>
    <row r="11" spans="2:19" ht="30" customHeight="1" x14ac:dyDescent="0.55000000000000004">
      <c r="B11" s="458" t="s">
        <v>192</v>
      </c>
      <c r="C11" s="299" t="s">
        <v>211</v>
      </c>
      <c r="D11" s="300" t="s">
        <v>210</v>
      </c>
      <c r="E11" s="301" t="s">
        <v>189</v>
      </c>
      <c r="F11" s="302">
        <v>3</v>
      </c>
      <c r="G11" s="303">
        <v>50000</v>
      </c>
      <c r="H11" s="304" t="s">
        <v>271</v>
      </c>
      <c r="I11" s="305">
        <f>G11*E25</f>
        <v>2250000</v>
      </c>
      <c r="J11" s="306">
        <f>IF(I11="","",(I11*$E$24/1000)*$E$26)</f>
        <v>112.2</v>
      </c>
      <c r="K11" s="307">
        <v>3</v>
      </c>
      <c r="L11" s="305">
        <f>N11/E25</f>
        <v>48888.888888888891</v>
      </c>
      <c r="M11" s="389" t="s">
        <v>272</v>
      </c>
      <c r="N11" s="308">
        <f>I11-N15</f>
        <v>2200000</v>
      </c>
      <c r="O11" s="309">
        <f>20*24*12</f>
        <v>5760</v>
      </c>
      <c r="P11" s="310">
        <f>IF(N11="","",(N11*$E$24/1000)*$E$26)</f>
        <v>109.70666666666666</v>
      </c>
      <c r="Q11" s="311">
        <f>IF(L11="","",G11-L11)</f>
        <v>1111.1111111111095</v>
      </c>
      <c r="R11" s="312" t="s">
        <v>271</v>
      </c>
      <c r="S11" s="313">
        <f>J11-P11</f>
        <v>2.4933333333333394</v>
      </c>
    </row>
    <row r="12" spans="2:19" ht="30" customHeight="1" thickBot="1" x14ac:dyDescent="0.6">
      <c r="B12" s="458"/>
      <c r="C12" s="314" t="s">
        <v>298</v>
      </c>
      <c r="D12" s="315" t="s">
        <v>210</v>
      </c>
      <c r="E12" s="316" t="s">
        <v>299</v>
      </c>
      <c r="F12" s="317">
        <v>5</v>
      </c>
      <c r="G12" s="318">
        <v>3600</v>
      </c>
      <c r="H12" s="319" t="s">
        <v>296</v>
      </c>
      <c r="I12" s="320"/>
      <c r="J12" s="321">
        <f>IF(G12="","",(G12/1000)*$E$27)</f>
        <v>1.7604</v>
      </c>
      <c r="K12" s="322">
        <v>5</v>
      </c>
      <c r="L12" s="320">
        <v>3500</v>
      </c>
      <c r="M12" s="390" t="s">
        <v>296</v>
      </c>
      <c r="N12" s="323"/>
      <c r="O12" s="324">
        <v>5760</v>
      </c>
      <c r="P12" s="325">
        <f>IF(L12="","",(L12/1000)*$E$27)</f>
        <v>1.7115</v>
      </c>
      <c r="Q12" s="395">
        <f>IF(L12="","",G12-L12)</f>
        <v>100</v>
      </c>
      <c r="R12" s="326" t="s">
        <v>296</v>
      </c>
      <c r="S12" s="327">
        <f>J12-P12</f>
        <v>4.8899999999999944E-2</v>
      </c>
    </row>
    <row r="13" spans="2:19" ht="30" customHeight="1" thickBot="1" x14ac:dyDescent="0.6">
      <c r="B13" s="459"/>
      <c r="C13" s="328"/>
      <c r="D13" s="329"/>
      <c r="E13" s="330"/>
      <c r="F13" s="331"/>
      <c r="G13" s="332"/>
      <c r="H13" s="388"/>
      <c r="I13" s="332"/>
      <c r="J13" s="333"/>
      <c r="K13" s="334"/>
      <c r="L13" s="332"/>
      <c r="M13" s="391"/>
      <c r="N13" s="335"/>
      <c r="O13" s="332"/>
      <c r="P13" s="336"/>
      <c r="Q13" s="337" t="str">
        <f>IF(G13="","",G13-L13)</f>
        <v/>
      </c>
      <c r="R13" s="338"/>
      <c r="S13" s="327" t="str">
        <f>IF(Q13="","",Q13*2.23/1000)</f>
        <v/>
      </c>
    </row>
    <row r="14" spans="2:19" ht="30" customHeight="1" thickTop="1" thickBot="1" x14ac:dyDescent="0.6">
      <c r="B14" s="460"/>
      <c r="C14" s="206" t="s">
        <v>257</v>
      </c>
      <c r="D14" s="461"/>
      <c r="E14" s="462"/>
      <c r="F14" s="206" t="s">
        <v>190</v>
      </c>
      <c r="G14" s="284"/>
      <c r="H14" s="277"/>
      <c r="I14" s="208">
        <f>SUM(I11:I13)</f>
        <v>2250000</v>
      </c>
      <c r="J14" s="209">
        <f>SUM(J11:J13)</f>
        <v>113.96040000000001</v>
      </c>
      <c r="K14" s="210" t="s">
        <v>190</v>
      </c>
      <c r="L14" s="237" t="s">
        <v>190</v>
      </c>
      <c r="M14" s="211" t="s">
        <v>190</v>
      </c>
      <c r="N14" s="208">
        <f>SUM(N11:N13)</f>
        <v>2200000</v>
      </c>
      <c r="O14" s="212" t="s">
        <v>190</v>
      </c>
      <c r="P14" s="213">
        <f>SUM(P11:P13)</f>
        <v>111.41816666666666</v>
      </c>
      <c r="Q14" s="214">
        <f>SUM(Q11:Q13)</f>
        <v>1211.1111111111095</v>
      </c>
      <c r="R14" s="215" t="s">
        <v>190</v>
      </c>
      <c r="S14" s="216">
        <f>SUM(S11:S13)</f>
        <v>2.5422333333333391</v>
      </c>
    </row>
    <row r="15" spans="2:19" ht="30" customHeight="1" x14ac:dyDescent="0.55000000000000004">
      <c r="B15" s="463" t="s">
        <v>191</v>
      </c>
      <c r="C15" s="217" t="s">
        <v>209</v>
      </c>
      <c r="D15" s="218" t="s">
        <v>208</v>
      </c>
      <c r="E15" s="49" t="s">
        <v>222</v>
      </c>
      <c r="F15" s="219"/>
      <c r="G15" s="505"/>
      <c r="H15" s="506"/>
      <c r="I15" s="220"/>
      <c r="J15" s="221"/>
      <c r="K15" s="339">
        <v>1</v>
      </c>
      <c r="L15" s="394">
        <v>1000</v>
      </c>
      <c r="M15" s="393" t="s">
        <v>296</v>
      </c>
      <c r="N15" s="340">
        <v>50000</v>
      </c>
      <c r="O15" s="341">
        <v>5760</v>
      </c>
      <c r="P15" s="342">
        <f>IF(L15="","",(L15/1000)*$E$27)</f>
        <v>0.48899999999999999</v>
      </c>
      <c r="Q15" s="343">
        <f>IF(L15="","",L15)</f>
        <v>1000</v>
      </c>
      <c r="R15" s="344" t="s">
        <v>296</v>
      </c>
      <c r="S15" s="327">
        <f>IF(Q15="","",Q15*E27/1000)</f>
        <v>0.48899999999999999</v>
      </c>
    </row>
    <row r="16" spans="2:19" ht="30" customHeight="1" x14ac:dyDescent="0.55000000000000004">
      <c r="B16" s="464"/>
      <c r="C16" s="222"/>
      <c r="D16" s="223"/>
      <c r="E16" s="224"/>
      <c r="F16" s="225"/>
      <c r="G16" s="507"/>
      <c r="H16" s="508"/>
      <c r="I16" s="226"/>
      <c r="J16" s="227"/>
      <c r="K16" s="345"/>
      <c r="L16" s="346"/>
      <c r="M16" s="347"/>
      <c r="N16" s="346"/>
      <c r="O16" s="341"/>
      <c r="P16" s="342"/>
      <c r="Q16" s="343"/>
      <c r="R16" s="347"/>
      <c r="S16" s="327" t="str">
        <f>IF(Q16="","",Q16*2.23/1000)</f>
        <v/>
      </c>
    </row>
    <row r="17" spans="2:24" ht="30" customHeight="1" thickBot="1" x14ac:dyDescent="0.6">
      <c r="B17" s="464"/>
      <c r="C17" s="228"/>
      <c r="D17" s="229"/>
      <c r="E17" s="230"/>
      <c r="F17" s="231"/>
      <c r="G17" s="497"/>
      <c r="H17" s="498"/>
      <c r="I17" s="232"/>
      <c r="J17" s="233"/>
      <c r="K17" s="348"/>
      <c r="L17" s="392"/>
      <c r="M17" s="390"/>
      <c r="N17" s="349"/>
      <c r="O17" s="349"/>
      <c r="P17" s="350"/>
      <c r="Q17" s="343" t="str">
        <f>IF(L17="","",L17)</f>
        <v/>
      </c>
      <c r="R17" s="351"/>
      <c r="S17" s="327" t="str">
        <f>IF(Q17="","",Q17*2.23/1000)</f>
        <v/>
      </c>
    </row>
    <row r="18" spans="2:24" ht="30" customHeight="1" thickTop="1" thickBot="1" x14ac:dyDescent="0.6">
      <c r="B18" s="465"/>
      <c r="C18" s="234" t="s">
        <v>258</v>
      </c>
      <c r="D18" s="472"/>
      <c r="E18" s="473"/>
      <c r="F18" s="234" t="s">
        <v>190</v>
      </c>
      <c r="G18" s="474"/>
      <c r="H18" s="475"/>
      <c r="I18" s="235"/>
      <c r="J18" s="236"/>
      <c r="K18" s="210" t="s">
        <v>190</v>
      </c>
      <c r="L18" s="207"/>
      <c r="M18" s="212"/>
      <c r="N18" s="208">
        <f>SUM(N15:N17)</f>
        <v>50000</v>
      </c>
      <c r="O18" s="237" t="s">
        <v>190</v>
      </c>
      <c r="P18" s="238">
        <f>SUM(P15:P17)</f>
        <v>0.48899999999999999</v>
      </c>
      <c r="Q18" s="239">
        <f>SUM(Q15:Q17)</f>
        <v>1000</v>
      </c>
      <c r="R18" s="215" t="s">
        <v>190</v>
      </c>
      <c r="S18" s="216">
        <f>SUM(S15:S17)</f>
        <v>0.48899999999999999</v>
      </c>
    </row>
    <row r="19" spans="2:24" ht="30" customHeight="1" thickBot="1" x14ac:dyDescent="0.6">
      <c r="B19" s="21"/>
      <c r="C19" s="240"/>
      <c r="D19" s="477"/>
      <c r="E19" s="478"/>
      <c r="F19" s="241" t="s">
        <v>190</v>
      </c>
      <c r="G19" s="479" t="s">
        <v>305</v>
      </c>
      <c r="H19" s="480"/>
      <c r="I19" s="242">
        <f>I14</f>
        <v>2250000</v>
      </c>
      <c r="J19" s="243">
        <f>J14</f>
        <v>113.96040000000001</v>
      </c>
      <c r="K19" s="244" t="s">
        <v>190</v>
      </c>
      <c r="L19" s="479" t="s">
        <v>304</v>
      </c>
      <c r="M19" s="480"/>
      <c r="N19" s="245">
        <f>N18+N14</f>
        <v>2250000</v>
      </c>
      <c r="O19" s="246" t="s">
        <v>306</v>
      </c>
      <c r="P19" s="352">
        <f>P14+P18</f>
        <v>111.90716666666667</v>
      </c>
      <c r="Q19" s="258"/>
      <c r="R19" s="353"/>
    </row>
    <row r="20" spans="2:24" ht="30" customHeight="1" thickBot="1" x14ac:dyDescent="0.65">
      <c r="B20" s="481"/>
      <c r="C20" s="482"/>
      <c r="G20" s="26"/>
      <c r="I20" s="26" t="s">
        <v>207</v>
      </c>
      <c r="J20" s="55"/>
      <c r="K20" s="354"/>
      <c r="N20" s="25" t="s">
        <v>206</v>
      </c>
      <c r="Q20" s="355"/>
    </row>
    <row r="21" spans="2:24" ht="30" customHeight="1" thickBot="1" x14ac:dyDescent="0.6">
      <c r="B21" s="20"/>
      <c r="C21" s="52"/>
      <c r="D21" s="483"/>
      <c r="E21" s="483"/>
      <c r="F21" s="52"/>
      <c r="G21" s="484"/>
      <c r="H21" s="485"/>
      <c r="I21" s="356">
        <f>I14</f>
        <v>2250000</v>
      </c>
      <c r="J21" s="55"/>
      <c r="K21" s="357"/>
      <c r="L21" s="26"/>
      <c r="M21" s="59"/>
      <c r="N21" s="356">
        <f>N14+N18</f>
        <v>2250000</v>
      </c>
      <c r="O21" s="358"/>
      <c r="P21" s="359"/>
      <c r="Q21" s="359"/>
      <c r="R21" s="360" t="s">
        <v>303</v>
      </c>
      <c r="S21" s="361">
        <f>S14-S18</f>
        <v>2.0532333333333392</v>
      </c>
    </row>
    <row r="22" spans="2:24" ht="30" customHeight="1" thickBot="1" x14ac:dyDescent="0.6">
      <c r="C22" s="76" t="s">
        <v>266</v>
      </c>
      <c r="Q22" s="18"/>
      <c r="U22" s="25"/>
      <c r="V22" s="25"/>
      <c r="W22" s="25"/>
      <c r="X22" s="25"/>
    </row>
    <row r="23" spans="2:24" ht="30" customHeight="1" thickBot="1" x14ac:dyDescent="0.6">
      <c r="B23" s="486"/>
      <c r="C23" s="73" t="s">
        <v>252</v>
      </c>
      <c r="D23" s="74" t="s">
        <v>253</v>
      </c>
      <c r="E23" s="74" t="s">
        <v>254</v>
      </c>
      <c r="F23" s="75" t="s">
        <v>251</v>
      </c>
      <c r="G23" s="73" t="s">
        <v>252</v>
      </c>
      <c r="H23" s="74" t="s">
        <v>253</v>
      </c>
      <c r="I23" s="74" t="s">
        <v>254</v>
      </c>
      <c r="J23" s="75" t="s">
        <v>251</v>
      </c>
      <c r="Q23" s="18"/>
      <c r="R23" s="18"/>
      <c r="S23" s="18"/>
    </row>
    <row r="24" spans="2:24" ht="30" customHeight="1" x14ac:dyDescent="0.55000000000000004">
      <c r="B24" s="486"/>
      <c r="C24" s="362" t="s">
        <v>248</v>
      </c>
      <c r="D24" s="363" t="s">
        <v>249</v>
      </c>
      <c r="E24" s="364">
        <v>1.3599999999999999E-2</v>
      </c>
      <c r="F24" s="365" t="s">
        <v>250</v>
      </c>
      <c r="G24" s="362"/>
      <c r="H24" s="364"/>
      <c r="I24" s="364"/>
      <c r="J24" s="366"/>
      <c r="K24" s="25"/>
      <c r="M24" s="25"/>
      <c r="Q24" s="18"/>
      <c r="R24" s="18"/>
      <c r="S24" s="18"/>
    </row>
    <row r="25" spans="2:24" ht="30" customHeight="1" x14ac:dyDescent="0.55000000000000004">
      <c r="B25" s="486"/>
      <c r="C25" s="367" t="s">
        <v>255</v>
      </c>
      <c r="D25" s="368" t="s">
        <v>249</v>
      </c>
      <c r="E25" s="369">
        <v>45</v>
      </c>
      <c r="F25" s="370" t="s">
        <v>242</v>
      </c>
      <c r="G25" s="367"/>
      <c r="H25" s="368"/>
      <c r="I25" s="369"/>
      <c r="J25" s="365"/>
      <c r="K25" s="25"/>
      <c r="M25" s="25"/>
      <c r="Q25" s="18"/>
      <c r="R25" s="18"/>
      <c r="S25" s="18"/>
    </row>
    <row r="26" spans="2:24" ht="30" customHeight="1" x14ac:dyDescent="0.55000000000000004">
      <c r="B26" s="486"/>
      <c r="C26" s="367" t="s">
        <v>256</v>
      </c>
      <c r="D26" s="368"/>
      <c r="E26" s="364">
        <f>44/12</f>
        <v>3.6666666666666665</v>
      </c>
      <c r="F26" s="370"/>
      <c r="G26" s="367"/>
      <c r="H26" s="368"/>
      <c r="I26" s="369"/>
      <c r="J26" s="371"/>
      <c r="K26" s="25"/>
      <c r="M26" s="25"/>
      <c r="Q26" s="18"/>
      <c r="R26" s="18"/>
      <c r="S26" s="18"/>
    </row>
    <row r="27" spans="2:24" ht="30" customHeight="1" x14ac:dyDescent="0.55000000000000004">
      <c r="B27" s="486"/>
      <c r="C27" s="372" t="s">
        <v>297</v>
      </c>
      <c r="D27" s="369" t="s">
        <v>222</v>
      </c>
      <c r="E27" s="368">
        <v>0.48899999999999999</v>
      </c>
      <c r="F27" s="371" t="s">
        <v>113</v>
      </c>
      <c r="G27" s="367"/>
      <c r="H27" s="369"/>
      <c r="I27" s="368"/>
      <c r="J27" s="370"/>
      <c r="K27" s="354"/>
      <c r="Q27" s="18"/>
      <c r="R27" s="18"/>
      <c r="S27" s="18"/>
    </row>
    <row r="28" spans="2:24" ht="30" customHeight="1" x14ac:dyDescent="0.55000000000000004">
      <c r="B28" s="486"/>
      <c r="C28" s="362"/>
      <c r="D28" s="369"/>
      <c r="E28" s="369"/>
      <c r="F28" s="365"/>
      <c r="G28" s="367"/>
      <c r="H28" s="364"/>
      <c r="I28" s="368"/>
      <c r="J28" s="370"/>
      <c r="K28" s="354"/>
      <c r="Q28" s="18"/>
      <c r="R28" s="18"/>
      <c r="S28" s="18"/>
      <c r="U28" s="46"/>
      <c r="V28" s="46"/>
      <c r="W28" s="46"/>
      <c r="X28" s="46"/>
    </row>
    <row r="29" spans="2:24" ht="30" customHeight="1" x14ac:dyDescent="0.55000000000000004">
      <c r="B29" s="486"/>
      <c r="C29" s="367"/>
      <c r="D29" s="364"/>
      <c r="E29" s="364"/>
      <c r="F29" s="370"/>
      <c r="G29" s="367"/>
      <c r="H29" s="368"/>
      <c r="I29" s="369"/>
      <c r="J29" s="370"/>
      <c r="K29" s="354"/>
      <c r="O29" s="18"/>
      <c r="P29" s="18"/>
      <c r="Q29" s="18"/>
      <c r="R29" s="18"/>
      <c r="S29" s="18"/>
    </row>
    <row r="30" spans="2:24" ht="30" customHeight="1" thickBot="1" x14ac:dyDescent="0.6">
      <c r="B30" s="19"/>
      <c r="C30" s="373"/>
      <c r="D30" s="374"/>
      <c r="E30" s="374"/>
      <c r="F30" s="375"/>
      <c r="G30" s="373"/>
      <c r="H30" s="374"/>
      <c r="I30" s="376"/>
      <c r="J30" s="375"/>
      <c r="K30" s="354"/>
      <c r="M30" s="18"/>
      <c r="N30" s="18"/>
      <c r="O30" s="18"/>
      <c r="P30" s="18"/>
      <c r="Q30" s="18"/>
      <c r="R30" s="18"/>
      <c r="S30" s="18"/>
    </row>
    <row r="31" spans="2:24" ht="30" customHeight="1" x14ac:dyDescent="0.55000000000000004">
      <c r="C31" s="25"/>
      <c r="D31" s="25"/>
      <c r="E31" s="25"/>
      <c r="F31" s="25"/>
      <c r="H31" s="25"/>
      <c r="K31" s="354"/>
      <c r="M31" s="18"/>
      <c r="N31" s="18"/>
      <c r="O31" s="18"/>
      <c r="P31" s="18"/>
      <c r="Q31" s="18"/>
      <c r="R31" s="18"/>
      <c r="S31" s="18"/>
    </row>
    <row r="32" spans="2:24" s="145" customFormat="1" ht="30" customHeight="1" x14ac:dyDescent="0.65">
      <c r="C32" s="377" t="s">
        <v>205</v>
      </c>
      <c r="D32" s="378"/>
      <c r="E32" s="378"/>
      <c r="F32" s="378"/>
      <c r="H32" s="378"/>
      <c r="J32" s="379"/>
      <c r="K32" s="380"/>
    </row>
    <row r="33" spans="2:19" s="145" customFormat="1" ht="30" customHeight="1" x14ac:dyDescent="0.55000000000000004">
      <c r="C33" s="377" t="s">
        <v>204</v>
      </c>
      <c r="D33" s="378"/>
      <c r="E33" s="378"/>
      <c r="F33" s="378"/>
      <c r="H33" s="378"/>
      <c r="K33" s="381"/>
      <c r="L33" s="382"/>
    </row>
    <row r="34" spans="2:19" s="145" customFormat="1" ht="30" customHeight="1" x14ac:dyDescent="0.55000000000000004">
      <c r="C34" s="377" t="s">
        <v>260</v>
      </c>
      <c r="D34" s="378"/>
      <c r="E34" s="378"/>
      <c r="F34" s="378"/>
      <c r="H34" s="378"/>
      <c r="K34" s="381"/>
      <c r="L34" s="383"/>
    </row>
    <row r="35" spans="2:19" s="145" customFormat="1" ht="30" customHeight="1" x14ac:dyDescent="0.55000000000000004">
      <c r="C35" s="377" t="s">
        <v>261</v>
      </c>
      <c r="D35" s="378"/>
      <c r="E35" s="378"/>
      <c r="F35" s="378"/>
      <c r="H35" s="378"/>
      <c r="J35" s="382"/>
      <c r="K35" s="384"/>
      <c r="L35" s="383"/>
    </row>
    <row r="36" spans="2:19" s="145" customFormat="1" ht="30" customHeight="1" x14ac:dyDescent="0.55000000000000004">
      <c r="C36" s="377" t="s">
        <v>262</v>
      </c>
      <c r="D36" s="378"/>
      <c r="E36" s="378"/>
      <c r="F36" s="378"/>
      <c r="H36" s="378"/>
      <c r="K36" s="381"/>
    </row>
    <row r="37" spans="2:19" s="145" customFormat="1" ht="30" customHeight="1" x14ac:dyDescent="0.55000000000000004">
      <c r="C37" s="377"/>
      <c r="D37" s="378"/>
      <c r="E37" s="378"/>
      <c r="F37" s="378"/>
      <c r="H37" s="378"/>
      <c r="K37" s="381"/>
    </row>
    <row r="38" spans="2:19" ht="30" customHeight="1" x14ac:dyDescent="0.55000000000000004">
      <c r="C38" s="18"/>
      <c r="M38" s="18"/>
      <c r="N38" s="18"/>
      <c r="O38" s="18"/>
      <c r="P38" s="18"/>
      <c r="Q38" s="18"/>
      <c r="R38" s="18"/>
      <c r="S38" s="18"/>
    </row>
    <row r="39" spans="2:19" s="145" customFormat="1" ht="30" customHeight="1" x14ac:dyDescent="0.55000000000000004">
      <c r="B39" s="141"/>
      <c r="C39" s="142" t="s">
        <v>263</v>
      </c>
      <c r="D39" s="143"/>
      <c r="E39" s="143"/>
      <c r="F39" s="143"/>
      <c r="G39" s="141"/>
      <c r="H39" s="143"/>
      <c r="I39" s="141"/>
      <c r="J39" s="141"/>
      <c r="K39" s="385"/>
      <c r="L39" s="141"/>
      <c r="M39" s="141"/>
      <c r="N39" s="141"/>
    </row>
    <row r="40" spans="2:19" s="145" customFormat="1" ht="30" customHeight="1" x14ac:dyDescent="0.55000000000000004">
      <c r="B40" s="141"/>
      <c r="C40" s="487" t="s">
        <v>230</v>
      </c>
      <c r="D40" s="487"/>
      <c r="E40" s="146" t="s">
        <v>270</v>
      </c>
      <c r="F40" s="143"/>
      <c r="G40" s="141"/>
      <c r="H40" s="143"/>
      <c r="I40" s="141"/>
      <c r="J40" s="141"/>
      <c r="K40" s="385"/>
      <c r="L40" s="141"/>
      <c r="M40" s="141"/>
      <c r="N40" s="141"/>
    </row>
    <row r="41" spans="2:19" s="145" customFormat="1" ht="30" customHeight="1" x14ac:dyDescent="0.55000000000000004">
      <c r="B41" s="141"/>
      <c r="C41" s="488" t="s">
        <v>284</v>
      </c>
      <c r="D41" s="488"/>
      <c r="E41" s="147" t="s">
        <v>285</v>
      </c>
      <c r="F41" s="143"/>
      <c r="G41" s="141"/>
      <c r="H41" s="143"/>
      <c r="I41" s="141"/>
      <c r="J41" s="141"/>
      <c r="K41" s="385"/>
      <c r="L41" s="141"/>
      <c r="M41" s="141"/>
      <c r="N41" s="141"/>
    </row>
    <row r="42" spans="2:19" s="145" customFormat="1" ht="30" customHeight="1" x14ac:dyDescent="0.55000000000000004">
      <c r="B42" s="141"/>
      <c r="C42" s="148"/>
      <c r="D42" s="143"/>
      <c r="E42" s="143"/>
      <c r="F42" s="143"/>
      <c r="G42" s="141"/>
      <c r="H42" s="143"/>
      <c r="I42" s="141"/>
      <c r="J42" s="141"/>
      <c r="K42" s="385"/>
      <c r="L42" s="141"/>
      <c r="M42" s="141"/>
      <c r="N42" s="141"/>
    </row>
    <row r="43" spans="2:19" s="145" customFormat="1" ht="30" customHeight="1" x14ac:dyDescent="0.55000000000000004">
      <c r="B43" s="141"/>
      <c r="C43" s="487" t="s">
        <v>286</v>
      </c>
      <c r="D43" s="487"/>
      <c r="E43" s="146" t="s">
        <v>287</v>
      </c>
      <c r="F43" s="143"/>
      <c r="G43" s="141"/>
      <c r="H43" s="143"/>
      <c r="I43" s="141"/>
      <c r="J43" s="141"/>
      <c r="K43" s="385"/>
      <c r="L43" s="141"/>
      <c r="M43" s="141"/>
      <c r="N43" s="141"/>
    </row>
    <row r="44" spans="2:19" s="145" customFormat="1" ht="30" customHeight="1" x14ac:dyDescent="0.55000000000000004">
      <c r="B44" s="141"/>
      <c r="C44" s="488" t="s">
        <v>288</v>
      </c>
      <c r="D44" s="488"/>
      <c r="E44" s="147" t="s">
        <v>289</v>
      </c>
      <c r="F44" s="143"/>
      <c r="G44" s="141"/>
      <c r="H44" s="141"/>
      <c r="I44" s="141"/>
      <c r="J44" s="141"/>
      <c r="K44" s="385"/>
      <c r="L44" s="141"/>
      <c r="M44" s="141"/>
      <c r="N44" s="141"/>
    </row>
    <row r="45" spans="2:19" ht="30" customHeight="1" x14ac:dyDescent="0.55000000000000004">
      <c r="C45" s="18"/>
      <c r="D45" s="18"/>
      <c r="E45" s="18"/>
      <c r="F45" s="18"/>
      <c r="G45" s="18"/>
      <c r="H45" s="18"/>
      <c r="I45" s="18"/>
      <c r="M45" s="18"/>
      <c r="N45" s="18"/>
      <c r="O45" s="18"/>
      <c r="P45" s="18"/>
      <c r="Q45" s="18"/>
      <c r="R45" s="18"/>
      <c r="S45" s="18"/>
    </row>
    <row r="46" spans="2:19" ht="30" customHeight="1" x14ac:dyDescent="0.55000000000000004">
      <c r="B46" s="81"/>
      <c r="C46" s="476" t="s">
        <v>265</v>
      </c>
      <c r="D46" s="476"/>
      <c r="E46" s="476"/>
      <c r="F46" s="476"/>
      <c r="G46" s="476"/>
      <c r="H46" s="476"/>
      <c r="I46" s="476"/>
      <c r="J46" s="476"/>
      <c r="K46" s="476"/>
      <c r="L46" s="70"/>
      <c r="M46" s="18"/>
      <c r="N46" s="18"/>
      <c r="O46" s="18"/>
      <c r="P46" s="18"/>
      <c r="Q46" s="18"/>
      <c r="R46" s="18"/>
      <c r="S46" s="18"/>
    </row>
    <row r="47" spans="2:19" ht="30" customHeight="1" x14ac:dyDescent="0.55000000000000004">
      <c r="B47" s="81"/>
      <c r="C47" s="476"/>
      <c r="D47" s="476"/>
      <c r="E47" s="476"/>
      <c r="F47" s="476"/>
      <c r="G47" s="476"/>
      <c r="H47" s="476"/>
      <c r="I47" s="476"/>
      <c r="J47" s="476"/>
      <c r="K47" s="476"/>
      <c r="L47" s="70"/>
      <c r="M47" s="18"/>
      <c r="N47" s="18"/>
      <c r="O47" s="18"/>
      <c r="P47" s="18"/>
      <c r="Q47" s="18"/>
      <c r="R47" s="18"/>
      <c r="S47" s="18"/>
    </row>
    <row r="48" spans="2:19" ht="30" customHeight="1" x14ac:dyDescent="0.55000000000000004">
      <c r="B48" s="81"/>
      <c r="C48" s="489" t="s">
        <v>217</v>
      </c>
      <c r="D48" s="489"/>
      <c r="E48" s="489"/>
      <c r="F48" s="69"/>
      <c r="G48" s="81"/>
      <c r="H48" s="490" t="s">
        <v>227</v>
      </c>
      <c r="I48" s="490"/>
      <c r="J48" s="490"/>
      <c r="K48" s="72"/>
      <c r="L48" s="70"/>
      <c r="M48" s="18"/>
      <c r="N48" s="18"/>
      <c r="O48" s="18"/>
      <c r="P48" s="18"/>
      <c r="Q48" s="18"/>
      <c r="R48" s="18"/>
      <c r="S48" s="18"/>
    </row>
    <row r="49" spans="2:27" ht="30" customHeight="1" x14ac:dyDescent="0.55000000000000004">
      <c r="B49" s="81"/>
      <c r="C49" s="491" t="s">
        <v>222</v>
      </c>
      <c r="D49" s="491"/>
      <c r="E49" s="89">
        <v>0.48899999999999999</v>
      </c>
      <c r="F49" s="89" t="s">
        <v>113</v>
      </c>
      <c r="G49" s="81"/>
      <c r="H49" s="491" t="s">
        <v>243</v>
      </c>
      <c r="I49" s="491"/>
      <c r="J49" s="91">
        <v>45</v>
      </c>
      <c r="K49" s="89" t="s">
        <v>242</v>
      </c>
      <c r="L49" s="70"/>
      <c r="M49" s="18"/>
      <c r="N49" s="18"/>
      <c r="O49" s="18"/>
      <c r="P49" s="18"/>
      <c r="Q49" s="18"/>
      <c r="R49" s="18"/>
      <c r="S49" s="18"/>
    </row>
    <row r="50" spans="2:27" ht="30" customHeight="1" x14ac:dyDescent="0.55000000000000004">
      <c r="B50" s="81"/>
      <c r="C50" s="491" t="s">
        <v>223</v>
      </c>
      <c r="D50" s="491"/>
      <c r="E50" s="89">
        <v>1.3599999999999999E-2</v>
      </c>
      <c r="F50" s="89" t="s">
        <v>162</v>
      </c>
      <c r="G50" s="81"/>
      <c r="H50" s="491" t="s">
        <v>244</v>
      </c>
      <c r="I50" s="491"/>
      <c r="J50" s="89">
        <v>50.8</v>
      </c>
      <c r="K50" s="89" t="s">
        <v>228</v>
      </c>
      <c r="L50" s="70"/>
      <c r="M50" s="18"/>
      <c r="N50" s="18"/>
      <c r="O50" s="18"/>
      <c r="P50" s="18"/>
      <c r="Q50" s="18"/>
      <c r="R50" s="18"/>
      <c r="S50" s="18"/>
    </row>
    <row r="51" spans="2:27" ht="30" customHeight="1" x14ac:dyDescent="0.55000000000000004">
      <c r="B51" s="81"/>
      <c r="C51" s="491" t="s">
        <v>0</v>
      </c>
      <c r="D51" s="491"/>
      <c r="E51" s="89">
        <v>1.61E-2</v>
      </c>
      <c r="F51" s="89" t="s">
        <v>162</v>
      </c>
      <c r="G51" s="81"/>
      <c r="H51" s="491" t="s">
        <v>245</v>
      </c>
      <c r="I51" s="491"/>
      <c r="J51" s="89">
        <v>54.6</v>
      </c>
      <c r="K51" s="89" t="s">
        <v>228</v>
      </c>
      <c r="L51" s="70"/>
      <c r="M51" s="18"/>
      <c r="N51" s="18"/>
      <c r="O51" s="18"/>
      <c r="P51" s="18"/>
      <c r="Q51" s="18"/>
      <c r="R51" s="18"/>
      <c r="S51" s="18"/>
      <c r="Y51" s="25"/>
      <c r="Z51" s="25"/>
      <c r="AA51" s="25"/>
    </row>
    <row r="52" spans="2:27" ht="30" customHeight="1" x14ac:dyDescent="0.55000000000000004">
      <c r="B52" s="81"/>
      <c r="C52" s="491" t="s">
        <v>224</v>
      </c>
      <c r="D52" s="491"/>
      <c r="E52" s="89">
        <v>1.89E-2</v>
      </c>
      <c r="F52" s="89" t="s">
        <v>162</v>
      </c>
      <c r="G52" s="81"/>
      <c r="H52" s="491" t="s">
        <v>235</v>
      </c>
      <c r="I52" s="491"/>
      <c r="J52" s="89">
        <v>44.9</v>
      </c>
      <c r="K52" s="89" t="s">
        <v>2</v>
      </c>
      <c r="L52" s="70"/>
      <c r="M52" s="18"/>
      <c r="N52" s="18"/>
      <c r="O52" s="18"/>
      <c r="P52" s="18"/>
      <c r="Q52" s="18"/>
      <c r="R52" s="18"/>
      <c r="S52" s="18"/>
      <c r="Y52" s="25"/>
      <c r="Z52" s="25"/>
      <c r="AA52" s="25"/>
    </row>
    <row r="53" spans="2:27" ht="30" customHeight="1" x14ac:dyDescent="0.55000000000000004">
      <c r="B53" s="81"/>
      <c r="C53" s="492" t="s">
        <v>235</v>
      </c>
      <c r="D53" s="492"/>
      <c r="E53" s="90">
        <v>1.4200000000000001E-2</v>
      </c>
      <c r="F53" s="89" t="s">
        <v>162</v>
      </c>
      <c r="G53" s="81"/>
      <c r="H53" s="491" t="s">
        <v>236</v>
      </c>
      <c r="I53" s="491"/>
      <c r="J53" s="89">
        <v>43.5</v>
      </c>
      <c r="K53" s="89" t="s">
        <v>2</v>
      </c>
      <c r="L53" s="70"/>
      <c r="M53" s="18"/>
      <c r="N53" s="18"/>
      <c r="O53" s="18"/>
      <c r="P53" s="18"/>
      <c r="Q53" s="18"/>
      <c r="R53" s="18"/>
      <c r="S53" s="18"/>
      <c r="Y53" s="25"/>
      <c r="Z53" s="25"/>
      <c r="AA53" s="25"/>
    </row>
    <row r="54" spans="2:27" ht="30" customHeight="1" x14ac:dyDescent="0.55000000000000004">
      <c r="B54" s="81"/>
      <c r="C54" s="492" t="s">
        <v>236</v>
      </c>
      <c r="D54" s="492"/>
      <c r="E54" s="90">
        <v>1.3899999999999999E-2</v>
      </c>
      <c r="F54" s="89" t="s">
        <v>162</v>
      </c>
      <c r="G54" s="81"/>
      <c r="H54" s="491" t="s">
        <v>237</v>
      </c>
      <c r="I54" s="491"/>
      <c r="J54" s="89">
        <v>38.200000000000003</v>
      </c>
      <c r="K54" s="89" t="s">
        <v>1</v>
      </c>
      <c r="L54" s="70"/>
      <c r="M54" s="18"/>
      <c r="N54" s="18"/>
      <c r="O54" s="18"/>
      <c r="P54" s="18"/>
      <c r="Q54" s="18"/>
      <c r="R54" s="18"/>
      <c r="S54" s="18"/>
      <c r="Y54" s="25"/>
      <c r="Z54" s="25"/>
      <c r="AA54" s="25"/>
    </row>
    <row r="55" spans="2:27" ht="30" customHeight="1" x14ac:dyDescent="0.55000000000000004">
      <c r="B55" s="81"/>
      <c r="C55" s="492" t="s">
        <v>237</v>
      </c>
      <c r="D55" s="492"/>
      <c r="E55" s="90">
        <v>1.8700000000000001E-2</v>
      </c>
      <c r="F55" s="89" t="s">
        <v>162</v>
      </c>
      <c r="G55" s="81"/>
      <c r="H55" s="491" t="s">
        <v>238</v>
      </c>
      <c r="I55" s="491"/>
      <c r="J55" s="89">
        <v>36.700000000000003</v>
      </c>
      <c r="K55" s="89" t="s">
        <v>1</v>
      </c>
      <c r="L55" s="70"/>
      <c r="M55" s="18"/>
      <c r="N55" s="18"/>
      <c r="O55" s="18"/>
      <c r="P55" s="18"/>
      <c r="Q55" s="18"/>
      <c r="R55" s="18"/>
      <c r="S55" s="18"/>
    </row>
    <row r="56" spans="2:27" ht="30" customHeight="1" x14ac:dyDescent="0.55000000000000004">
      <c r="B56" s="81"/>
      <c r="C56" s="492" t="s">
        <v>238</v>
      </c>
      <c r="D56" s="492"/>
      <c r="E56" s="90">
        <v>1.8499999999999999E-2</v>
      </c>
      <c r="F56" s="89" t="s">
        <v>162</v>
      </c>
      <c r="G56" s="81"/>
      <c r="H56" s="491" t="s">
        <v>239</v>
      </c>
      <c r="I56" s="491"/>
      <c r="J56" s="89">
        <v>37.700000000000003</v>
      </c>
      <c r="K56" s="89" t="s">
        <v>1</v>
      </c>
      <c r="L56" s="70"/>
      <c r="M56" s="18"/>
      <c r="N56" s="18"/>
      <c r="O56" s="18"/>
      <c r="P56" s="18"/>
      <c r="Q56" s="18"/>
      <c r="R56" s="18"/>
      <c r="S56" s="18"/>
    </row>
    <row r="57" spans="2:27" ht="30" customHeight="1" x14ac:dyDescent="0.55000000000000004">
      <c r="B57" s="81"/>
      <c r="C57" s="492" t="s">
        <v>239</v>
      </c>
      <c r="D57" s="492"/>
      <c r="E57" s="90">
        <v>1.8700000000000001E-2</v>
      </c>
      <c r="F57" s="89" t="s">
        <v>162</v>
      </c>
      <c r="G57" s="81"/>
      <c r="H57" s="491" t="s">
        <v>246</v>
      </c>
      <c r="I57" s="491"/>
      <c r="J57" s="89">
        <v>39.1</v>
      </c>
      <c r="K57" s="89" t="s">
        <v>1</v>
      </c>
      <c r="L57" s="70"/>
      <c r="M57" s="18"/>
      <c r="N57" s="18"/>
      <c r="O57" s="18"/>
      <c r="P57" s="18"/>
      <c r="Q57" s="18"/>
      <c r="R57" s="18"/>
      <c r="S57" s="18"/>
    </row>
    <row r="58" spans="2:27" ht="30" customHeight="1" x14ac:dyDescent="0.55000000000000004">
      <c r="B58" s="81"/>
      <c r="C58" s="492" t="s">
        <v>240</v>
      </c>
      <c r="D58" s="492"/>
      <c r="E58" s="90">
        <v>1.89E-2</v>
      </c>
      <c r="F58" s="89" t="s">
        <v>162</v>
      </c>
      <c r="G58" s="81"/>
      <c r="H58" s="491" t="s">
        <v>241</v>
      </c>
      <c r="I58" s="491"/>
      <c r="J58" s="89">
        <v>41.9</v>
      </c>
      <c r="K58" s="89" t="s">
        <v>1</v>
      </c>
      <c r="L58" s="70"/>
      <c r="M58" s="18"/>
      <c r="N58" s="18"/>
      <c r="O58" s="18"/>
      <c r="P58" s="18"/>
      <c r="Q58" s="18"/>
      <c r="R58" s="18"/>
      <c r="S58" s="18"/>
    </row>
    <row r="59" spans="2:27" ht="30" customHeight="1" x14ac:dyDescent="0.55000000000000004">
      <c r="B59" s="81"/>
      <c r="C59" s="492" t="s">
        <v>241</v>
      </c>
      <c r="D59" s="492"/>
      <c r="E59" s="90">
        <v>1.95E-2</v>
      </c>
      <c r="F59" s="89" t="s">
        <v>162</v>
      </c>
      <c r="G59" s="81"/>
      <c r="H59" s="81"/>
      <c r="I59" s="81"/>
      <c r="J59" s="81"/>
      <c r="K59" s="81"/>
      <c r="L59" s="70"/>
      <c r="M59" s="18"/>
      <c r="N59" s="18"/>
      <c r="O59" s="18"/>
      <c r="P59" s="18"/>
      <c r="Q59" s="18"/>
      <c r="R59" s="18"/>
      <c r="S59" s="18"/>
    </row>
    <row r="60" spans="2:27" ht="30" customHeight="1" x14ac:dyDescent="0.55000000000000004">
      <c r="B60" s="81"/>
      <c r="C60" s="81"/>
      <c r="D60" s="81"/>
      <c r="E60" s="81"/>
      <c r="F60" s="81"/>
      <c r="G60" s="81"/>
      <c r="H60" s="81"/>
      <c r="I60" s="81"/>
      <c r="J60" s="81"/>
      <c r="K60" s="81"/>
      <c r="L60" s="70"/>
      <c r="M60" s="18"/>
      <c r="N60" s="18"/>
      <c r="O60" s="18"/>
      <c r="P60" s="18"/>
      <c r="Q60" s="18"/>
      <c r="R60" s="18"/>
      <c r="S60" s="18"/>
    </row>
    <row r="61" spans="2:27" ht="30" customHeight="1" x14ac:dyDescent="0.55000000000000004">
      <c r="B61" s="81"/>
      <c r="C61" s="493" t="s">
        <v>264</v>
      </c>
      <c r="D61" s="494"/>
      <c r="E61" s="495"/>
      <c r="F61" s="81"/>
      <c r="G61" s="81"/>
      <c r="H61" s="490" t="s">
        <v>225</v>
      </c>
      <c r="I61" s="490"/>
      <c r="J61" s="490"/>
      <c r="K61" s="71"/>
      <c r="L61" s="70"/>
      <c r="M61" s="18"/>
      <c r="N61" s="18"/>
      <c r="O61" s="18"/>
      <c r="P61" s="18"/>
      <c r="Q61" s="18"/>
      <c r="R61" s="18"/>
      <c r="S61" s="18"/>
    </row>
    <row r="62" spans="2:27" ht="30" customHeight="1" x14ac:dyDescent="0.55000000000000004">
      <c r="B62" s="81"/>
      <c r="C62" s="491" t="s">
        <v>229</v>
      </c>
      <c r="D62" s="491"/>
      <c r="E62" s="89">
        <v>0.9666547347078589</v>
      </c>
      <c r="F62" s="82"/>
      <c r="G62" s="83"/>
      <c r="H62" s="491" t="s">
        <v>234</v>
      </c>
      <c r="I62" s="491"/>
      <c r="J62" s="91">
        <v>8.64</v>
      </c>
      <c r="K62" s="89" t="s">
        <v>226</v>
      </c>
      <c r="L62" s="70"/>
      <c r="M62" s="18"/>
      <c r="N62" s="18"/>
      <c r="O62" s="18"/>
      <c r="P62" s="18"/>
      <c r="Q62" s="18"/>
      <c r="R62" s="18"/>
      <c r="S62" s="18"/>
    </row>
    <row r="63" spans="2:27" ht="30" customHeight="1" x14ac:dyDescent="0.55000000000000004">
      <c r="B63" s="81"/>
      <c r="C63" s="496" t="s">
        <v>247</v>
      </c>
      <c r="D63" s="496"/>
      <c r="E63" s="92">
        <f>44/12</f>
        <v>3.6666666666666665</v>
      </c>
      <c r="F63" s="84"/>
      <c r="G63" s="81"/>
      <c r="H63" s="491" t="s">
        <v>231</v>
      </c>
      <c r="I63" s="491"/>
      <c r="J63" s="89">
        <v>1.2</v>
      </c>
      <c r="K63" s="89" t="s">
        <v>4</v>
      </c>
      <c r="L63" s="70"/>
      <c r="M63" s="18"/>
      <c r="N63" s="18"/>
      <c r="O63" s="18"/>
      <c r="P63" s="18"/>
      <c r="Q63" s="18"/>
      <c r="R63" s="18"/>
      <c r="S63" s="18"/>
    </row>
    <row r="64" spans="2:27" ht="30" customHeight="1" x14ac:dyDescent="0.55000000000000004">
      <c r="B64" s="81"/>
      <c r="C64" s="81"/>
      <c r="D64" s="81"/>
      <c r="E64" s="81"/>
      <c r="F64" s="81"/>
      <c r="G64" s="81"/>
      <c r="H64" s="491" t="s">
        <v>232</v>
      </c>
      <c r="I64" s="491"/>
      <c r="J64" s="89">
        <v>1.17</v>
      </c>
      <c r="K64" s="89" t="s">
        <v>4</v>
      </c>
      <c r="L64" s="70"/>
      <c r="M64" s="18"/>
      <c r="N64" s="18"/>
      <c r="O64" s="18"/>
      <c r="P64" s="18"/>
      <c r="Q64" s="18"/>
      <c r="R64" s="18"/>
      <c r="S64" s="18"/>
    </row>
    <row r="65" spans="2:19" ht="30" customHeight="1" x14ac:dyDescent="0.55000000000000004">
      <c r="B65" s="81"/>
      <c r="C65" s="81"/>
      <c r="D65" s="81"/>
      <c r="E65" s="81"/>
      <c r="F65" s="81"/>
      <c r="G65" s="81"/>
      <c r="H65" s="491" t="s">
        <v>233</v>
      </c>
      <c r="I65" s="491"/>
      <c r="J65" s="89">
        <v>1.2</v>
      </c>
      <c r="K65" s="89" t="s">
        <v>4</v>
      </c>
      <c r="L65" s="70"/>
      <c r="M65" s="68"/>
      <c r="N65" s="68"/>
      <c r="O65" s="68"/>
      <c r="P65" s="68"/>
      <c r="Q65" s="68"/>
      <c r="R65" s="18"/>
      <c r="S65" s="18"/>
    </row>
    <row r="66" spans="2:19" ht="30" customHeight="1" x14ac:dyDescent="0.55000000000000004">
      <c r="B66" s="81"/>
      <c r="C66" s="81"/>
      <c r="D66" s="81"/>
      <c r="E66" s="81"/>
      <c r="F66" s="81"/>
      <c r="G66" s="70"/>
      <c r="H66" s="85"/>
      <c r="I66" s="70"/>
      <c r="J66" s="70"/>
      <c r="K66" s="386"/>
      <c r="L66" s="70"/>
      <c r="M66" s="68"/>
      <c r="N66" s="68"/>
      <c r="O66" s="68"/>
      <c r="P66" s="68"/>
      <c r="Q66" s="68"/>
      <c r="R66" s="18"/>
      <c r="S66" s="18"/>
    </row>
    <row r="67" spans="2:19" ht="30" customHeight="1" x14ac:dyDescent="0.55000000000000004">
      <c r="C67" s="18"/>
      <c r="D67" s="18"/>
      <c r="E67" s="18"/>
      <c r="F67" s="18"/>
      <c r="M67" s="68"/>
      <c r="N67" s="68"/>
      <c r="O67" s="68"/>
      <c r="P67" s="68"/>
      <c r="Q67" s="68"/>
      <c r="R67" s="18"/>
      <c r="S67" s="18"/>
    </row>
    <row r="68" spans="2:19" ht="30" customHeight="1" x14ac:dyDescent="0.55000000000000004">
      <c r="M68" s="68"/>
      <c r="N68" s="68"/>
      <c r="O68" s="68"/>
      <c r="P68" s="68"/>
      <c r="Q68" s="68"/>
      <c r="R68" s="18"/>
      <c r="S68" s="18"/>
    </row>
  </sheetData>
  <sheetProtection algorithmName="SHA-512" hashValue="yAK0PMiWNQ4NdwRzGHJha85k0WUShAhoFOD+LJvSB+VIXTd+UYiuIL5GQndAyJVNvRUCyhoaY2tN6gmMUELhkQ==" saltValue="udjU1q7uPtsUnFD2Z6wxtA==" spinCount="100000" sheet="1" objects="1" scenarios="1"/>
  <mergeCells count="61">
    <mergeCell ref="F5:G5"/>
    <mergeCell ref="F6:G7"/>
    <mergeCell ref="F4:G4"/>
    <mergeCell ref="H4:I4"/>
    <mergeCell ref="L19:M19"/>
    <mergeCell ref="C46:K47"/>
    <mergeCell ref="H6:I7"/>
    <mergeCell ref="H5:I5"/>
    <mergeCell ref="J5:K5"/>
    <mergeCell ref="J6:K7"/>
    <mergeCell ref="C40:D40"/>
    <mergeCell ref="C41:D41"/>
    <mergeCell ref="C43:D43"/>
    <mergeCell ref="C44:D44"/>
    <mergeCell ref="G19:H19"/>
    <mergeCell ref="F9:J9"/>
    <mergeCell ref="K9:S9"/>
    <mergeCell ref="G15:H15"/>
    <mergeCell ref="G16:H16"/>
    <mergeCell ref="D14:E14"/>
    <mergeCell ref="D19:E19"/>
    <mergeCell ref="D21:E21"/>
    <mergeCell ref="G21:H21"/>
    <mergeCell ref="B11:B14"/>
    <mergeCell ref="B15:B18"/>
    <mergeCell ref="D18:E18"/>
    <mergeCell ref="G18:H18"/>
    <mergeCell ref="G17:H17"/>
    <mergeCell ref="H65:I65"/>
    <mergeCell ref="H64:I64"/>
    <mergeCell ref="H48:J48"/>
    <mergeCell ref="B20:C20"/>
    <mergeCell ref="C49:D49"/>
    <mergeCell ref="C48:E48"/>
    <mergeCell ref="B23:B29"/>
    <mergeCell ref="C61:E61"/>
    <mergeCell ref="C51:D51"/>
    <mergeCell ref="C50:D50"/>
    <mergeCell ref="H61:J61"/>
    <mergeCell ref="C59:D59"/>
    <mergeCell ref="C58:D58"/>
    <mergeCell ref="C57:D57"/>
    <mergeCell ref="C56:D56"/>
    <mergeCell ref="C55:D55"/>
    <mergeCell ref="H63:I63"/>
    <mergeCell ref="H62:I62"/>
    <mergeCell ref="C54:D54"/>
    <mergeCell ref="C53:D53"/>
    <mergeCell ref="C63:D63"/>
    <mergeCell ref="C62:D62"/>
    <mergeCell ref="H58:I58"/>
    <mergeCell ref="H57:I57"/>
    <mergeCell ref="H56:I56"/>
    <mergeCell ref="H55:I55"/>
    <mergeCell ref="H54:I54"/>
    <mergeCell ref="H53:I53"/>
    <mergeCell ref="C52:D52"/>
    <mergeCell ref="H52:I52"/>
    <mergeCell ref="H51:I51"/>
    <mergeCell ref="H50:I50"/>
    <mergeCell ref="H49:I49"/>
  </mergeCells>
  <phoneticPr fontId="6"/>
  <pageMargins left="0.7" right="0.2" top="0.32" bottom="0.2" header="0.3" footer="0.3"/>
  <pageSetup paperSize="9" scale="51" orientation="landscape"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pageSetUpPr fitToPage="1"/>
  </sheetPr>
  <dimension ref="A2:P76"/>
  <sheetViews>
    <sheetView workbookViewId="0">
      <selection activeCell="B28" sqref="B28:P28"/>
    </sheetView>
  </sheetViews>
  <sheetFormatPr defaultColWidth="11" defaultRowHeight="17.5" x14ac:dyDescent="0.55000000000000004"/>
  <cols>
    <col min="1" max="1" width="14.83203125" style="2" customWidth="1"/>
    <col min="2" max="2" width="23.83203125" style="2" customWidth="1"/>
    <col min="3" max="3" width="20.08203125" style="2" customWidth="1"/>
    <col min="4" max="5" width="24.25" style="2" customWidth="1"/>
    <col min="6" max="6" width="17.83203125" style="2" customWidth="1"/>
    <col min="7" max="7" width="28.75" style="2" customWidth="1"/>
    <col min="8" max="8" width="14" style="2" customWidth="1"/>
    <col min="9" max="9" width="11" style="2"/>
    <col min="10" max="10" width="17.25" style="2" customWidth="1"/>
    <col min="11" max="11" width="19" style="2" customWidth="1"/>
    <col min="12" max="12" width="21.08203125" style="2" customWidth="1"/>
    <col min="13" max="13" width="15.25" style="2" customWidth="1"/>
    <col min="14" max="14" width="15.33203125" style="2" customWidth="1"/>
    <col min="15" max="16" width="11" style="2"/>
    <col min="17" max="17" width="14.08203125" style="2" bestFit="1" customWidth="1"/>
    <col min="18" max="16384" width="11" style="2"/>
  </cols>
  <sheetData>
    <row r="2" spans="1:10" x14ac:dyDescent="0.55000000000000004">
      <c r="A2" s="2" t="s">
        <v>108</v>
      </c>
      <c r="C2" s="3" t="s">
        <v>109</v>
      </c>
    </row>
    <row r="3" spans="1:10" x14ac:dyDescent="0.55000000000000004">
      <c r="A3" s="2" t="s">
        <v>75</v>
      </c>
      <c r="B3" s="2" t="s">
        <v>30</v>
      </c>
      <c r="C3" s="2" t="s">
        <v>34</v>
      </c>
      <c r="D3" s="2" t="s">
        <v>114</v>
      </c>
      <c r="E3" s="2" t="s">
        <v>75</v>
      </c>
      <c r="F3" s="2" t="s">
        <v>49</v>
      </c>
      <c r="G3" s="2" t="s">
        <v>116</v>
      </c>
      <c r="H3" s="2" t="s">
        <v>117</v>
      </c>
      <c r="J3" s="2" t="s">
        <v>110</v>
      </c>
    </row>
    <row r="4" spans="1:10" ht="22.5" x14ac:dyDescent="0.55000000000000004">
      <c r="A4" s="2" t="s">
        <v>76</v>
      </c>
      <c r="B4" s="2" t="s">
        <v>122</v>
      </c>
      <c r="C4" s="2" t="s">
        <v>94</v>
      </c>
      <c r="D4" s="2" t="s">
        <v>123</v>
      </c>
      <c r="E4" s="2" t="s">
        <v>94</v>
      </c>
      <c r="F4" s="45" t="s">
        <v>125</v>
      </c>
      <c r="G4" s="47">
        <v>0.9</v>
      </c>
      <c r="H4" s="5">
        <v>1</v>
      </c>
      <c r="J4" s="2" t="s">
        <v>115</v>
      </c>
    </row>
    <row r="5" spans="1:10" ht="22.5" x14ac:dyDescent="0.55000000000000004">
      <c r="A5" s="2" t="s">
        <v>77</v>
      </c>
      <c r="B5" s="2" t="s">
        <v>128</v>
      </c>
      <c r="C5" s="2" t="s">
        <v>81</v>
      </c>
      <c r="D5" s="2" t="s">
        <v>129</v>
      </c>
      <c r="E5" s="2" t="s">
        <v>76</v>
      </c>
      <c r="F5" s="45" t="s">
        <v>131</v>
      </c>
      <c r="G5" s="47">
        <v>2.6</v>
      </c>
      <c r="H5" s="6">
        <f>365*24</f>
        <v>8760</v>
      </c>
      <c r="J5" s="2" t="s">
        <v>124</v>
      </c>
    </row>
    <row r="6" spans="1:10" ht="22.5" x14ac:dyDescent="0.55000000000000004">
      <c r="A6" s="2" t="s">
        <v>78</v>
      </c>
      <c r="B6" s="7" t="s">
        <v>81</v>
      </c>
      <c r="C6" s="2" t="s">
        <v>84</v>
      </c>
      <c r="D6" s="2" t="s">
        <v>134</v>
      </c>
      <c r="E6" s="2" t="s">
        <v>77</v>
      </c>
      <c r="F6" s="45" t="s">
        <v>136</v>
      </c>
      <c r="G6" s="47">
        <v>1.5</v>
      </c>
      <c r="J6" s="2" t="s">
        <v>130</v>
      </c>
    </row>
    <row r="7" spans="1:10" ht="22.5" x14ac:dyDescent="0.55000000000000004">
      <c r="A7" s="2" t="s">
        <v>79</v>
      </c>
      <c r="B7" s="2" t="s">
        <v>30</v>
      </c>
      <c r="C7" s="2" t="s">
        <v>85</v>
      </c>
      <c r="E7" s="2" t="s">
        <v>78</v>
      </c>
      <c r="F7" s="45" t="s">
        <v>140</v>
      </c>
      <c r="G7" s="47">
        <v>1</v>
      </c>
      <c r="J7" s="2" t="s">
        <v>135</v>
      </c>
    </row>
    <row r="8" spans="1:10" ht="22.5" x14ac:dyDescent="0.55000000000000004">
      <c r="A8" s="2" t="s">
        <v>80</v>
      </c>
      <c r="B8" s="2" t="s">
        <v>82</v>
      </c>
      <c r="C8" s="2" t="s">
        <v>86</v>
      </c>
      <c r="E8" s="2" t="s">
        <v>79</v>
      </c>
      <c r="F8" s="45" t="s">
        <v>142</v>
      </c>
      <c r="G8" s="47">
        <v>1.2</v>
      </c>
      <c r="J8" s="2" t="s">
        <v>139</v>
      </c>
    </row>
    <row r="9" spans="1:10" x14ac:dyDescent="0.55000000000000004">
      <c r="B9" s="8" t="s">
        <v>0</v>
      </c>
      <c r="C9" s="2" t="s">
        <v>87</v>
      </c>
      <c r="E9" s="2" t="s">
        <v>80</v>
      </c>
      <c r="J9" s="2" t="s">
        <v>141</v>
      </c>
    </row>
    <row r="10" spans="1:10" x14ac:dyDescent="0.55000000000000004">
      <c r="B10" s="2" t="s">
        <v>30</v>
      </c>
      <c r="C10" s="2" t="s">
        <v>88</v>
      </c>
      <c r="J10" s="2" t="s">
        <v>145</v>
      </c>
    </row>
    <row r="11" spans="1:10" x14ac:dyDescent="0.55000000000000004">
      <c r="B11" s="2" t="s">
        <v>82</v>
      </c>
      <c r="C11" s="2" t="s">
        <v>89</v>
      </c>
      <c r="J11" s="2" t="s">
        <v>144</v>
      </c>
    </row>
    <row r="12" spans="1:10" x14ac:dyDescent="0.55000000000000004">
      <c r="B12" s="2" t="s">
        <v>83</v>
      </c>
      <c r="C12" s="2" t="s">
        <v>90</v>
      </c>
      <c r="J12" s="2" t="s">
        <v>148</v>
      </c>
    </row>
    <row r="13" spans="1:10" x14ac:dyDescent="0.55000000000000004">
      <c r="A13" s="4"/>
      <c r="B13" s="4"/>
      <c r="J13" s="2" t="s">
        <v>154</v>
      </c>
    </row>
    <row r="14" spans="1:10" x14ac:dyDescent="0.55000000000000004">
      <c r="A14" s="4"/>
      <c r="B14" s="4"/>
      <c r="J14" s="2" t="s">
        <v>157</v>
      </c>
    </row>
    <row r="15" spans="1:10" ht="19" x14ac:dyDescent="0.55000000000000004">
      <c r="A15" s="4"/>
      <c r="B15" s="4"/>
      <c r="C15" s="4"/>
      <c r="D15" s="10"/>
      <c r="G15" s="10"/>
      <c r="J15" s="2" t="s">
        <v>152</v>
      </c>
    </row>
    <row r="16" spans="1:10" ht="19" x14ac:dyDescent="0.55000000000000004">
      <c r="A16" s="4"/>
      <c r="B16" s="4"/>
      <c r="C16" s="4"/>
      <c r="G16" s="10"/>
    </row>
    <row r="17" spans="1:16" ht="19" x14ac:dyDescent="0.55000000000000004">
      <c r="A17" s="4"/>
      <c r="B17" s="4"/>
      <c r="C17" s="4"/>
      <c r="D17" s="10"/>
      <c r="E17" s="10"/>
      <c r="F17" s="10"/>
      <c r="G17" s="10"/>
    </row>
    <row r="18" spans="1:16" ht="19" x14ac:dyDescent="0.55000000000000004">
      <c r="A18" s="4"/>
      <c r="B18" s="4"/>
      <c r="C18" s="4"/>
      <c r="D18" s="10"/>
      <c r="E18" s="10"/>
      <c r="F18" s="10"/>
      <c r="G18" s="10"/>
    </row>
    <row r="19" spans="1:16" ht="19" x14ac:dyDescent="0.55000000000000004">
      <c r="A19" s="4"/>
      <c r="B19" s="4"/>
      <c r="C19" s="4"/>
      <c r="D19" s="10"/>
      <c r="E19" s="10"/>
      <c r="F19" s="10"/>
      <c r="G19" s="10"/>
    </row>
    <row r="20" spans="1:16" ht="19" x14ac:dyDescent="0.55000000000000004">
      <c r="A20" s="4"/>
      <c r="B20" s="4"/>
      <c r="C20" s="4"/>
      <c r="D20" s="10"/>
      <c r="E20" s="10"/>
      <c r="F20" s="10"/>
      <c r="G20" s="10"/>
    </row>
    <row r="21" spans="1:16" ht="19" x14ac:dyDescent="0.55000000000000004">
      <c r="A21" s="4"/>
      <c r="B21" s="4"/>
      <c r="C21" s="4"/>
      <c r="D21" s="10"/>
      <c r="E21" s="10"/>
      <c r="F21" s="10"/>
      <c r="G21" s="10"/>
    </row>
    <row r="22" spans="1:16" ht="19" x14ac:dyDescent="0.55000000000000004">
      <c r="A22" s="4"/>
      <c r="B22" s="4"/>
      <c r="C22" s="4"/>
      <c r="D22" s="10"/>
      <c r="E22" s="10"/>
      <c r="F22" s="10"/>
      <c r="G22" s="10"/>
    </row>
    <row r="23" spans="1:16" ht="19" x14ac:dyDescent="0.55000000000000004">
      <c r="A23" s="4"/>
      <c r="B23" s="4"/>
      <c r="C23" s="4"/>
      <c r="D23" s="10"/>
      <c r="E23" s="10"/>
      <c r="F23" s="10"/>
    </row>
    <row r="24" spans="1:16" ht="19" x14ac:dyDescent="0.55000000000000004">
      <c r="A24" s="4"/>
      <c r="B24" s="4"/>
      <c r="C24" s="4"/>
      <c r="D24" s="10"/>
      <c r="E24" s="10"/>
      <c r="F24" s="10"/>
    </row>
    <row r="25" spans="1:16" x14ac:dyDescent="0.55000000000000004">
      <c r="A25" s="4"/>
      <c r="B25" s="4"/>
      <c r="C25" s="4"/>
      <c r="D25" s="4"/>
    </row>
    <row r="26" spans="1:16" ht="19" x14ac:dyDescent="0.55000000000000004">
      <c r="A26" s="4"/>
      <c r="B26" s="4"/>
      <c r="C26" s="4"/>
      <c r="F26" s="10"/>
    </row>
    <row r="27" spans="1:16" x14ac:dyDescent="0.55000000000000004">
      <c r="A27" s="4"/>
      <c r="B27" s="4"/>
      <c r="C27" s="4"/>
    </row>
    <row r="28" spans="1:16" ht="19" x14ac:dyDescent="0.55000000000000004">
      <c r="A28" s="1"/>
      <c r="B28" s="509"/>
      <c r="C28" s="509"/>
      <c r="D28" s="509"/>
      <c r="E28" s="509"/>
      <c r="F28" s="509"/>
      <c r="G28" s="509"/>
      <c r="H28" s="509"/>
      <c r="I28" s="509"/>
      <c r="J28" s="509"/>
      <c r="K28" s="509"/>
      <c r="L28" s="509"/>
      <c r="M28" s="509"/>
      <c r="N28" s="509"/>
      <c r="O28" s="509"/>
      <c r="P28" s="509"/>
    </row>
    <row r="29" spans="1:16" ht="19" x14ac:dyDescent="0.55000000000000004">
      <c r="A29" s="1"/>
      <c r="B29" s="509"/>
      <c r="C29" s="509"/>
      <c r="D29" s="509"/>
      <c r="E29" s="509"/>
      <c r="F29" s="509"/>
      <c r="G29" s="509"/>
      <c r="H29" s="509"/>
      <c r="I29" s="509"/>
      <c r="J29" s="509"/>
      <c r="K29" s="509"/>
      <c r="L29" s="509"/>
      <c r="M29" s="509"/>
      <c r="N29" s="509"/>
      <c r="O29" s="509"/>
      <c r="P29" s="509"/>
    </row>
    <row r="30" spans="1:16" ht="19" x14ac:dyDescent="0.55000000000000004">
      <c r="A30" s="1"/>
      <c r="B30" s="11"/>
      <c r="C30" s="11"/>
      <c r="D30" s="11"/>
      <c r="E30" s="11"/>
      <c r="F30" s="11"/>
      <c r="G30" s="11"/>
      <c r="H30" s="11"/>
      <c r="I30" s="11"/>
      <c r="J30" s="11"/>
      <c r="K30" s="11"/>
      <c r="L30" s="11"/>
      <c r="M30" s="11"/>
      <c r="N30" s="11"/>
      <c r="O30" s="11"/>
      <c r="P30" s="11"/>
    </row>
    <row r="31" spans="1:16" ht="18" x14ac:dyDescent="0.55000000000000004">
      <c r="A31" s="12"/>
      <c r="B31" s="13"/>
      <c r="C31" s="13"/>
      <c r="D31" s="13"/>
      <c r="E31" s="13"/>
      <c r="F31" s="13"/>
      <c r="G31" s="13"/>
      <c r="H31" s="13"/>
      <c r="I31" s="13"/>
      <c r="J31" s="13"/>
      <c r="K31" s="13"/>
      <c r="L31" s="13"/>
      <c r="M31" s="13"/>
      <c r="N31" s="13"/>
      <c r="O31" s="13"/>
      <c r="P31" s="13"/>
    </row>
    <row r="32" spans="1:16" ht="18" x14ac:dyDescent="0.55000000000000004">
      <c r="A32" s="12"/>
      <c r="B32" s="13"/>
      <c r="C32" s="13"/>
      <c r="D32" s="13"/>
      <c r="E32" s="13"/>
      <c r="F32" s="13"/>
      <c r="G32" s="13"/>
      <c r="H32" s="13"/>
      <c r="I32" s="13"/>
      <c r="J32" s="13"/>
      <c r="K32" s="13"/>
      <c r="L32" s="13"/>
      <c r="M32" s="13"/>
      <c r="N32" s="13"/>
      <c r="O32" s="13"/>
      <c r="P32" s="13"/>
    </row>
    <row r="33" spans="1:16" ht="18" x14ac:dyDescent="0.55000000000000004">
      <c r="A33" s="12"/>
      <c r="B33" s="13"/>
      <c r="C33" s="13"/>
      <c r="D33" s="13"/>
      <c r="E33" s="13"/>
      <c r="F33" s="13"/>
      <c r="G33" s="13"/>
      <c r="H33" s="13"/>
      <c r="I33" s="13"/>
      <c r="J33" s="13"/>
      <c r="K33" s="13"/>
      <c r="L33" s="13"/>
      <c r="M33" s="13"/>
      <c r="N33" s="13"/>
      <c r="O33" s="13"/>
      <c r="P33" s="13"/>
    </row>
    <row r="34" spans="1:16" ht="18" x14ac:dyDescent="0.55000000000000004">
      <c r="A34" s="12"/>
      <c r="B34" s="13"/>
      <c r="C34" s="13"/>
      <c r="D34" s="13"/>
      <c r="E34" s="13"/>
      <c r="F34" s="13"/>
      <c r="G34" s="13"/>
      <c r="H34" s="13"/>
      <c r="I34" s="13"/>
      <c r="J34" s="13"/>
      <c r="K34" s="13"/>
      <c r="L34" s="13"/>
      <c r="M34" s="13"/>
      <c r="N34" s="13"/>
      <c r="O34" s="13"/>
      <c r="P34" s="13"/>
    </row>
    <row r="35" spans="1:16" ht="18" x14ac:dyDescent="0.55000000000000004">
      <c r="A35" s="12"/>
      <c r="B35" s="13"/>
      <c r="C35" s="13"/>
      <c r="D35" s="13"/>
      <c r="E35" s="13"/>
      <c r="F35" s="13"/>
      <c r="G35" s="13"/>
      <c r="H35" s="13"/>
      <c r="I35" s="13"/>
      <c r="J35" s="13"/>
      <c r="K35" s="13"/>
      <c r="L35" s="13"/>
      <c r="M35" s="13"/>
      <c r="N35" s="13"/>
      <c r="O35" s="13"/>
      <c r="P35" s="13"/>
    </row>
    <row r="36" spans="1:16" ht="18" x14ac:dyDescent="0.55000000000000004">
      <c r="A36" s="12"/>
      <c r="B36" s="13"/>
      <c r="C36" s="13"/>
      <c r="D36" s="13"/>
      <c r="E36" s="13"/>
      <c r="F36" s="13"/>
      <c r="G36" s="13"/>
      <c r="H36" s="13"/>
      <c r="I36" s="13"/>
      <c r="J36" s="13"/>
      <c r="K36" s="13"/>
      <c r="L36" s="13"/>
      <c r="M36" s="13"/>
      <c r="N36" s="13"/>
      <c r="O36" s="13"/>
      <c r="P36" s="13"/>
    </row>
    <row r="37" spans="1:16" ht="18" x14ac:dyDescent="0.55000000000000004">
      <c r="A37" s="12"/>
      <c r="B37" s="13"/>
      <c r="C37" s="13"/>
      <c r="D37" s="13"/>
      <c r="E37" s="13"/>
      <c r="F37" s="13"/>
      <c r="G37" s="13"/>
      <c r="H37" s="13"/>
      <c r="I37" s="13"/>
      <c r="J37" s="13"/>
      <c r="K37" s="13"/>
      <c r="L37" s="13"/>
      <c r="M37" s="13"/>
      <c r="N37" s="13"/>
      <c r="O37" s="13"/>
      <c r="P37" s="13"/>
    </row>
    <row r="38" spans="1:16" ht="18" x14ac:dyDescent="0.55000000000000004">
      <c r="A38" s="12"/>
      <c r="B38" s="13"/>
      <c r="C38" s="13"/>
      <c r="D38" s="13"/>
      <c r="E38" s="13"/>
      <c r="F38" s="13"/>
      <c r="G38" s="13"/>
      <c r="H38" s="13"/>
      <c r="I38" s="13"/>
      <c r="J38" s="13"/>
      <c r="K38" s="13"/>
      <c r="L38" s="13"/>
      <c r="M38" s="13"/>
      <c r="N38" s="13"/>
      <c r="O38" s="13"/>
      <c r="P38" s="13"/>
    </row>
    <row r="39" spans="1:16" ht="18" x14ac:dyDescent="0.55000000000000004">
      <c r="A39" s="12"/>
      <c r="B39" s="13"/>
      <c r="C39" s="13"/>
      <c r="D39" s="13"/>
      <c r="E39" s="13"/>
      <c r="F39" s="13"/>
      <c r="G39" s="13"/>
      <c r="H39" s="13"/>
      <c r="I39" s="13"/>
      <c r="J39" s="13"/>
      <c r="K39" s="13"/>
      <c r="L39" s="13"/>
      <c r="M39" s="13"/>
      <c r="N39" s="13"/>
      <c r="O39" s="13"/>
      <c r="P39" s="13"/>
    </row>
    <row r="40" spans="1:16" ht="18" x14ac:dyDescent="0.55000000000000004">
      <c r="A40" s="12"/>
      <c r="B40" s="13"/>
      <c r="C40" s="13"/>
      <c r="D40" s="13"/>
      <c r="E40" s="13"/>
      <c r="F40" s="13"/>
      <c r="G40" s="13"/>
      <c r="H40" s="13"/>
      <c r="I40" s="13"/>
      <c r="J40" s="13"/>
      <c r="K40" s="13"/>
      <c r="L40" s="13"/>
      <c r="M40" s="13"/>
      <c r="N40" s="13"/>
      <c r="O40" s="13"/>
      <c r="P40" s="13"/>
    </row>
    <row r="41" spans="1:16" ht="18" x14ac:dyDescent="0.55000000000000004">
      <c r="A41" s="12"/>
      <c r="B41" s="13"/>
      <c r="C41" s="13"/>
      <c r="D41" s="13"/>
      <c r="E41" s="13"/>
      <c r="F41" s="13"/>
      <c r="G41" s="13"/>
      <c r="H41" s="13"/>
      <c r="I41" s="13"/>
      <c r="J41" s="13"/>
      <c r="K41" s="13"/>
      <c r="L41" s="13"/>
      <c r="M41" s="13"/>
      <c r="N41" s="13"/>
      <c r="O41" s="13"/>
      <c r="P41" s="13"/>
    </row>
    <row r="42" spans="1:16" ht="18" x14ac:dyDescent="0.55000000000000004">
      <c r="A42" s="12"/>
      <c r="B42" s="13"/>
      <c r="C42" s="13"/>
      <c r="D42" s="13"/>
      <c r="E42" s="13"/>
      <c r="F42" s="13"/>
      <c r="G42" s="13"/>
      <c r="H42" s="13"/>
      <c r="I42" s="13"/>
      <c r="J42" s="13"/>
      <c r="K42" s="13"/>
      <c r="L42" s="13"/>
      <c r="M42" s="13"/>
      <c r="N42" s="13"/>
      <c r="O42" s="13"/>
      <c r="P42" s="13"/>
    </row>
    <row r="43" spans="1:16" ht="18" x14ac:dyDescent="0.55000000000000004">
      <c r="A43" s="12"/>
      <c r="B43" s="13"/>
      <c r="C43" s="13"/>
      <c r="D43" s="13"/>
      <c r="E43" s="13"/>
      <c r="F43" s="13"/>
      <c r="G43" s="13"/>
      <c r="H43" s="13"/>
      <c r="I43" s="13"/>
      <c r="J43" s="13"/>
      <c r="K43" s="13"/>
      <c r="L43" s="13"/>
      <c r="M43" s="13"/>
      <c r="N43" s="13"/>
      <c r="O43" s="13"/>
      <c r="P43" s="13"/>
    </row>
    <row r="44" spans="1:16" ht="18" x14ac:dyDescent="0.55000000000000004">
      <c r="A44" s="12"/>
      <c r="B44" s="13"/>
      <c r="C44" s="13"/>
      <c r="D44" s="13"/>
      <c r="E44" s="13"/>
      <c r="F44" s="13"/>
      <c r="G44" s="13"/>
      <c r="H44" s="13"/>
      <c r="I44" s="13"/>
      <c r="J44" s="13"/>
      <c r="K44" s="13"/>
      <c r="L44" s="13"/>
      <c r="M44" s="13"/>
      <c r="N44" s="13"/>
      <c r="O44" s="13"/>
      <c r="P44" s="13"/>
    </row>
    <row r="45" spans="1:16" ht="18" x14ac:dyDescent="0.55000000000000004">
      <c r="A45" s="12"/>
      <c r="B45" s="13"/>
      <c r="C45" s="13"/>
      <c r="D45" s="13"/>
      <c r="E45" s="13"/>
      <c r="F45" s="13"/>
      <c r="G45" s="13"/>
      <c r="H45" s="13"/>
      <c r="I45" s="13"/>
      <c r="J45" s="13"/>
      <c r="K45" s="13"/>
      <c r="L45" s="13"/>
      <c r="M45" s="13"/>
      <c r="N45" s="13"/>
      <c r="O45" s="13"/>
      <c r="P45" s="13"/>
    </row>
    <row r="46" spans="1:16" ht="18" x14ac:dyDescent="0.55000000000000004">
      <c r="A46" s="12"/>
      <c r="B46" s="13"/>
      <c r="C46" s="13"/>
      <c r="D46" s="13"/>
      <c r="E46" s="13"/>
      <c r="F46" s="13"/>
      <c r="G46" s="13"/>
      <c r="H46" s="13"/>
      <c r="I46" s="13"/>
      <c r="J46" s="13"/>
      <c r="K46" s="13"/>
      <c r="L46" s="13"/>
      <c r="M46" s="13"/>
      <c r="N46" s="13"/>
      <c r="O46" s="13"/>
      <c r="P46" s="13"/>
    </row>
    <row r="47" spans="1:16" ht="18" x14ac:dyDescent="0.55000000000000004">
      <c r="A47" s="12"/>
      <c r="B47" s="13"/>
      <c r="C47" s="13"/>
      <c r="D47" s="13"/>
      <c r="E47" s="13"/>
      <c r="F47" s="13"/>
      <c r="G47" s="13"/>
      <c r="H47" s="13"/>
      <c r="I47" s="13"/>
      <c r="J47" s="13"/>
      <c r="K47" s="13"/>
      <c r="L47" s="13"/>
      <c r="M47" s="13"/>
      <c r="N47" s="13"/>
      <c r="O47" s="13"/>
      <c r="P47" s="13"/>
    </row>
    <row r="48" spans="1:16" ht="18" x14ac:dyDescent="0.55000000000000004">
      <c r="A48" s="12"/>
      <c r="B48" s="13"/>
      <c r="C48" s="13"/>
      <c r="D48" s="13"/>
      <c r="E48" s="13"/>
      <c r="F48" s="13"/>
      <c r="G48" s="13"/>
      <c r="H48" s="13"/>
      <c r="I48" s="13"/>
      <c r="J48" s="13"/>
      <c r="K48" s="13"/>
      <c r="L48" s="13"/>
      <c r="M48" s="13"/>
      <c r="N48" s="13"/>
      <c r="O48" s="13"/>
      <c r="P48" s="13"/>
    </row>
    <row r="49" spans="1:16" ht="18" x14ac:dyDescent="0.55000000000000004">
      <c r="A49" s="12"/>
      <c r="B49" s="13"/>
      <c r="C49" s="13"/>
      <c r="D49" s="13"/>
      <c r="E49" s="13"/>
      <c r="F49" s="13"/>
      <c r="G49" s="13"/>
      <c r="H49" s="13"/>
      <c r="I49" s="13"/>
      <c r="J49" s="13"/>
      <c r="K49" s="13"/>
      <c r="L49" s="13"/>
      <c r="M49" s="13"/>
      <c r="N49" s="13"/>
      <c r="O49" s="13"/>
      <c r="P49" s="13"/>
    </row>
    <row r="50" spans="1:16" ht="18" x14ac:dyDescent="0.55000000000000004">
      <c r="A50" s="12"/>
      <c r="B50" s="13"/>
      <c r="C50" s="13"/>
      <c r="D50" s="13"/>
      <c r="E50" s="13"/>
      <c r="F50" s="13"/>
      <c r="G50" s="13"/>
      <c r="H50" s="13"/>
      <c r="I50" s="13"/>
      <c r="J50" s="13"/>
      <c r="K50" s="13"/>
      <c r="L50" s="13"/>
      <c r="M50" s="13"/>
      <c r="N50" s="13"/>
      <c r="O50" s="13"/>
      <c r="P50" s="13"/>
    </row>
    <row r="51" spans="1:16" ht="18" x14ac:dyDescent="0.55000000000000004">
      <c r="B51" s="13"/>
      <c r="C51" s="13"/>
      <c r="D51" s="13"/>
      <c r="E51" s="13"/>
      <c r="F51" s="13"/>
      <c r="G51" s="13"/>
      <c r="H51" s="13"/>
      <c r="I51" s="13"/>
      <c r="J51" s="13"/>
      <c r="K51" s="13"/>
      <c r="L51" s="13"/>
      <c r="M51" s="13"/>
      <c r="N51" s="13"/>
      <c r="O51" s="13"/>
      <c r="P51" s="13"/>
    </row>
    <row r="53" spans="1:16" ht="18" x14ac:dyDescent="0.55000000000000004">
      <c r="A53" s="12"/>
      <c r="B53" s="509"/>
      <c r="C53" s="509"/>
      <c r="D53" s="509"/>
      <c r="E53" s="509"/>
      <c r="F53" s="509"/>
      <c r="G53" s="509"/>
      <c r="H53" s="509"/>
      <c r="I53" s="509"/>
      <c r="J53" s="509"/>
      <c r="K53" s="509"/>
      <c r="L53" s="509"/>
      <c r="M53" s="509"/>
      <c r="N53" s="509"/>
      <c r="O53" s="509"/>
      <c r="P53" s="509"/>
    </row>
    <row r="54" spans="1:16" ht="18" x14ac:dyDescent="0.55000000000000004">
      <c r="A54" s="12"/>
      <c r="B54" s="509"/>
      <c r="C54" s="509"/>
      <c r="D54" s="509"/>
      <c r="E54" s="509"/>
      <c r="F54" s="509"/>
      <c r="G54" s="509"/>
      <c r="H54" s="509"/>
      <c r="I54" s="509"/>
      <c r="J54" s="509"/>
      <c r="K54" s="509"/>
      <c r="L54" s="509"/>
      <c r="M54" s="509"/>
      <c r="N54" s="509"/>
      <c r="O54" s="509"/>
      <c r="P54" s="509"/>
    </row>
    <row r="55" spans="1:16" ht="18" x14ac:dyDescent="0.55000000000000004">
      <c r="A55" s="12"/>
      <c r="B55" s="11"/>
      <c r="C55" s="11"/>
      <c r="D55" s="11"/>
      <c r="E55" s="11"/>
      <c r="F55" s="11"/>
      <c r="G55" s="11"/>
      <c r="H55" s="11"/>
      <c r="I55" s="11"/>
      <c r="J55" s="11"/>
      <c r="K55" s="11"/>
      <c r="L55" s="11"/>
      <c r="M55" s="11"/>
      <c r="N55" s="11"/>
      <c r="O55" s="11"/>
      <c r="P55" s="11"/>
    </row>
    <row r="56" spans="1:16" ht="18" x14ac:dyDescent="0.55000000000000004">
      <c r="A56" s="12"/>
      <c r="B56" s="13"/>
      <c r="C56" s="13"/>
      <c r="D56" s="13"/>
      <c r="E56" s="13"/>
      <c r="F56" s="13"/>
      <c r="G56" s="13"/>
      <c r="H56" s="13"/>
      <c r="I56" s="13"/>
      <c r="J56" s="13"/>
      <c r="K56" s="13"/>
      <c r="L56" s="13"/>
      <c r="M56" s="13"/>
      <c r="N56" s="13"/>
      <c r="O56" s="13"/>
      <c r="P56" s="13"/>
    </row>
    <row r="57" spans="1:16" ht="18" x14ac:dyDescent="0.55000000000000004">
      <c r="A57" s="12"/>
      <c r="B57" s="13"/>
      <c r="C57" s="13"/>
      <c r="D57" s="13"/>
      <c r="E57" s="13"/>
      <c r="F57" s="13"/>
      <c r="G57" s="13"/>
      <c r="H57" s="13"/>
      <c r="I57" s="13"/>
      <c r="J57" s="13"/>
      <c r="K57" s="13"/>
      <c r="L57" s="13"/>
      <c r="M57" s="13"/>
      <c r="N57" s="13"/>
      <c r="O57" s="13"/>
      <c r="P57" s="13"/>
    </row>
    <row r="58" spans="1:16" ht="18" x14ac:dyDescent="0.55000000000000004">
      <c r="A58" s="12"/>
      <c r="B58" s="13"/>
      <c r="C58" s="13"/>
      <c r="D58" s="13"/>
      <c r="E58" s="13"/>
      <c r="F58" s="13"/>
      <c r="G58" s="13"/>
      <c r="H58" s="13"/>
      <c r="I58" s="13"/>
      <c r="J58" s="13"/>
      <c r="K58" s="13"/>
      <c r="L58" s="13"/>
      <c r="M58" s="13"/>
      <c r="N58" s="13"/>
      <c r="O58" s="13"/>
      <c r="P58" s="13"/>
    </row>
    <row r="59" spans="1:16" ht="18" x14ac:dyDescent="0.55000000000000004">
      <c r="A59" s="12"/>
      <c r="B59" s="13"/>
      <c r="C59" s="13"/>
      <c r="D59" s="13"/>
      <c r="E59" s="13"/>
      <c r="F59" s="13"/>
      <c r="G59" s="13"/>
      <c r="H59" s="13"/>
      <c r="I59" s="13"/>
      <c r="J59" s="13"/>
      <c r="K59" s="13"/>
      <c r="L59" s="13"/>
      <c r="M59" s="13"/>
      <c r="N59" s="13"/>
      <c r="O59" s="13"/>
      <c r="P59" s="13"/>
    </row>
    <row r="60" spans="1:16" ht="18" x14ac:dyDescent="0.55000000000000004">
      <c r="A60" s="12"/>
      <c r="B60" s="13"/>
      <c r="C60" s="13"/>
      <c r="D60" s="13"/>
      <c r="E60" s="13"/>
      <c r="F60" s="13"/>
      <c r="G60" s="13"/>
      <c r="H60" s="13"/>
      <c r="I60" s="13"/>
      <c r="J60" s="13"/>
      <c r="K60" s="13"/>
      <c r="L60" s="13"/>
      <c r="M60" s="13"/>
      <c r="N60" s="13"/>
      <c r="O60" s="13"/>
      <c r="P60" s="13"/>
    </row>
    <row r="61" spans="1:16" ht="18" x14ac:dyDescent="0.55000000000000004">
      <c r="A61" s="12"/>
      <c r="B61" s="13"/>
      <c r="C61" s="13"/>
      <c r="D61" s="13"/>
      <c r="E61" s="13"/>
      <c r="F61" s="13"/>
      <c r="G61" s="13"/>
      <c r="H61" s="13"/>
      <c r="I61" s="13"/>
      <c r="J61" s="13"/>
      <c r="K61" s="13"/>
      <c r="L61" s="13"/>
      <c r="M61" s="13"/>
      <c r="N61" s="13"/>
      <c r="O61" s="13"/>
      <c r="P61" s="13"/>
    </row>
    <row r="62" spans="1:16" ht="18" x14ac:dyDescent="0.55000000000000004">
      <c r="A62" s="12"/>
      <c r="B62" s="13"/>
      <c r="C62" s="13"/>
      <c r="D62" s="13"/>
      <c r="E62" s="13"/>
      <c r="F62" s="13"/>
      <c r="G62" s="13"/>
      <c r="H62" s="13"/>
      <c r="I62" s="13"/>
      <c r="J62" s="13"/>
      <c r="K62" s="13"/>
      <c r="L62" s="13"/>
      <c r="M62" s="13"/>
      <c r="N62" s="13"/>
      <c r="O62" s="13"/>
      <c r="P62" s="13"/>
    </row>
    <row r="63" spans="1:16" ht="18" x14ac:dyDescent="0.55000000000000004">
      <c r="A63" s="12"/>
      <c r="B63" s="13"/>
      <c r="C63" s="13"/>
      <c r="D63" s="13"/>
      <c r="E63" s="13"/>
      <c r="F63" s="13"/>
      <c r="G63" s="13"/>
      <c r="H63" s="13"/>
      <c r="I63" s="13"/>
      <c r="J63" s="13"/>
      <c r="K63" s="13"/>
      <c r="L63" s="13"/>
      <c r="M63" s="13"/>
      <c r="N63" s="13"/>
      <c r="O63" s="13"/>
      <c r="P63" s="13"/>
    </row>
    <row r="64" spans="1:16" ht="18" x14ac:dyDescent="0.55000000000000004">
      <c r="A64" s="12"/>
      <c r="B64" s="13"/>
      <c r="C64" s="13"/>
      <c r="D64" s="13"/>
      <c r="E64" s="13"/>
      <c r="F64" s="13"/>
      <c r="G64" s="13"/>
      <c r="H64" s="13"/>
      <c r="I64" s="13"/>
      <c r="J64" s="13"/>
      <c r="K64" s="13"/>
      <c r="L64" s="13"/>
      <c r="M64" s="13"/>
      <c r="N64" s="13"/>
      <c r="O64" s="13"/>
      <c r="P64" s="13"/>
    </row>
    <row r="65" spans="1:16" ht="18" x14ac:dyDescent="0.55000000000000004">
      <c r="A65" s="12"/>
      <c r="B65" s="13"/>
      <c r="C65" s="13"/>
      <c r="D65" s="13"/>
      <c r="E65" s="13"/>
      <c r="F65" s="13"/>
      <c r="G65" s="13"/>
      <c r="H65" s="13"/>
      <c r="I65" s="13"/>
      <c r="J65" s="13"/>
      <c r="K65" s="13"/>
      <c r="L65" s="13"/>
      <c r="M65" s="13"/>
      <c r="N65" s="13"/>
      <c r="O65" s="13"/>
      <c r="P65" s="13"/>
    </row>
    <row r="66" spans="1:16" ht="18" x14ac:dyDescent="0.55000000000000004">
      <c r="A66" s="12"/>
      <c r="B66" s="13"/>
      <c r="C66" s="13"/>
      <c r="D66" s="13"/>
      <c r="E66" s="13"/>
      <c r="F66" s="13"/>
      <c r="G66" s="13"/>
      <c r="H66" s="13"/>
      <c r="I66" s="13"/>
      <c r="J66" s="13"/>
      <c r="K66" s="13"/>
      <c r="L66" s="13"/>
      <c r="M66" s="13"/>
      <c r="N66" s="13"/>
      <c r="O66" s="13"/>
      <c r="P66" s="13"/>
    </row>
    <row r="67" spans="1:16" ht="18" x14ac:dyDescent="0.55000000000000004">
      <c r="A67" s="12"/>
      <c r="B67" s="13"/>
      <c r="C67" s="13"/>
      <c r="D67" s="13"/>
      <c r="E67" s="13"/>
      <c r="F67" s="13"/>
      <c r="G67" s="13"/>
      <c r="H67" s="13"/>
      <c r="I67" s="13"/>
      <c r="J67" s="13"/>
      <c r="K67" s="13"/>
      <c r="L67" s="13"/>
      <c r="M67" s="13"/>
      <c r="N67" s="13"/>
      <c r="O67" s="13"/>
      <c r="P67" s="13"/>
    </row>
    <row r="68" spans="1:16" ht="18" x14ac:dyDescent="0.55000000000000004">
      <c r="A68" s="12"/>
      <c r="B68" s="13"/>
      <c r="C68" s="13"/>
      <c r="D68" s="13"/>
      <c r="E68" s="13"/>
      <c r="F68" s="13"/>
      <c r="G68" s="13"/>
      <c r="H68" s="13"/>
      <c r="I68" s="13"/>
      <c r="J68" s="13"/>
      <c r="K68" s="13"/>
      <c r="L68" s="13"/>
      <c r="M68" s="13"/>
      <c r="N68" s="13"/>
      <c r="O68" s="13"/>
      <c r="P68" s="13"/>
    </row>
    <row r="69" spans="1:16" ht="18" x14ac:dyDescent="0.55000000000000004">
      <c r="A69" s="12"/>
      <c r="B69" s="13"/>
      <c r="C69" s="13"/>
      <c r="D69" s="13"/>
      <c r="E69" s="13"/>
      <c r="F69" s="13"/>
      <c r="G69" s="13"/>
      <c r="H69" s="13"/>
      <c r="I69" s="13"/>
      <c r="J69" s="13"/>
      <c r="K69" s="13"/>
      <c r="L69" s="13"/>
      <c r="M69" s="13"/>
      <c r="N69" s="13"/>
      <c r="O69" s="13"/>
      <c r="P69" s="13"/>
    </row>
    <row r="70" spans="1:16" ht="18" x14ac:dyDescent="0.55000000000000004">
      <c r="A70" s="12"/>
      <c r="B70" s="13"/>
      <c r="C70" s="13"/>
      <c r="D70" s="13"/>
      <c r="E70" s="13"/>
      <c r="F70" s="13"/>
      <c r="G70" s="13"/>
      <c r="H70" s="13"/>
      <c r="I70" s="13"/>
      <c r="J70" s="13"/>
      <c r="K70" s="13"/>
      <c r="L70" s="13"/>
      <c r="M70" s="13"/>
      <c r="N70" s="13"/>
      <c r="O70" s="13"/>
      <c r="P70" s="13"/>
    </row>
    <row r="71" spans="1:16" ht="18" x14ac:dyDescent="0.55000000000000004">
      <c r="A71" s="12"/>
      <c r="B71" s="13"/>
      <c r="C71" s="13"/>
      <c r="D71" s="13"/>
      <c r="E71" s="13"/>
      <c r="F71" s="13"/>
      <c r="G71" s="13"/>
      <c r="H71" s="13"/>
      <c r="I71" s="13"/>
      <c r="J71" s="13"/>
      <c r="K71" s="13"/>
      <c r="L71" s="13"/>
      <c r="M71" s="13"/>
      <c r="N71" s="13"/>
      <c r="O71" s="13"/>
      <c r="P71" s="13"/>
    </row>
    <row r="72" spans="1:16" ht="18" x14ac:dyDescent="0.55000000000000004">
      <c r="A72" s="12"/>
      <c r="B72" s="13"/>
      <c r="C72" s="13"/>
      <c r="D72" s="13"/>
      <c r="E72" s="13"/>
      <c r="F72" s="13"/>
      <c r="G72" s="13"/>
      <c r="H72" s="13"/>
      <c r="I72" s="13"/>
      <c r="J72" s="13"/>
      <c r="K72" s="13"/>
      <c r="L72" s="13"/>
      <c r="M72" s="13"/>
      <c r="N72" s="13"/>
      <c r="O72" s="13"/>
      <c r="P72" s="13"/>
    </row>
    <row r="73" spans="1:16" ht="18" x14ac:dyDescent="0.55000000000000004">
      <c r="A73" s="12"/>
      <c r="B73" s="13"/>
      <c r="C73" s="13"/>
      <c r="D73" s="13"/>
      <c r="E73" s="13"/>
      <c r="F73" s="13"/>
      <c r="G73" s="13"/>
      <c r="H73" s="13"/>
      <c r="I73" s="13"/>
      <c r="J73" s="13"/>
      <c r="K73" s="13"/>
      <c r="L73" s="13"/>
      <c r="M73" s="13"/>
      <c r="N73" s="13"/>
      <c r="O73" s="13"/>
      <c r="P73" s="13"/>
    </row>
    <row r="74" spans="1:16" ht="18" x14ac:dyDescent="0.55000000000000004">
      <c r="A74" s="12"/>
      <c r="B74" s="13"/>
      <c r="C74" s="13"/>
      <c r="D74" s="13"/>
      <c r="E74" s="13"/>
      <c r="F74" s="13"/>
      <c r="G74" s="13"/>
      <c r="H74" s="13"/>
      <c r="I74" s="13"/>
      <c r="J74" s="13"/>
      <c r="K74" s="13"/>
      <c r="L74" s="13"/>
      <c r="M74" s="13"/>
      <c r="N74" s="13"/>
      <c r="O74" s="13"/>
      <c r="P74" s="13"/>
    </row>
    <row r="75" spans="1:16" ht="18" x14ac:dyDescent="0.55000000000000004">
      <c r="A75" s="12"/>
      <c r="B75" s="13"/>
      <c r="C75" s="13"/>
      <c r="D75" s="13"/>
      <c r="E75" s="13"/>
      <c r="F75" s="13"/>
      <c r="G75" s="13"/>
      <c r="H75" s="13"/>
      <c r="I75" s="13"/>
      <c r="J75" s="13"/>
      <c r="K75" s="13"/>
      <c r="L75" s="13"/>
      <c r="M75" s="13"/>
      <c r="N75" s="13"/>
      <c r="O75" s="13"/>
      <c r="P75" s="13"/>
    </row>
    <row r="76" spans="1:16" ht="18" x14ac:dyDescent="0.55000000000000004">
      <c r="B76" s="13"/>
      <c r="C76" s="13"/>
      <c r="D76" s="13"/>
      <c r="E76" s="13"/>
      <c r="F76" s="13"/>
      <c r="G76" s="13"/>
      <c r="H76" s="13"/>
      <c r="I76" s="13"/>
      <c r="J76" s="13"/>
      <c r="K76" s="13"/>
      <c r="L76" s="13"/>
      <c r="M76" s="13"/>
      <c r="N76" s="13"/>
      <c r="O76" s="13"/>
      <c r="P76" s="13"/>
    </row>
  </sheetData>
  <mergeCells count="12">
    <mergeCell ref="B53:P53"/>
    <mergeCell ref="B54:D54"/>
    <mergeCell ref="E54:G54"/>
    <mergeCell ref="H54:J54"/>
    <mergeCell ref="K54:M54"/>
    <mergeCell ref="N54:P54"/>
    <mergeCell ref="B28:P28"/>
    <mergeCell ref="B29:D29"/>
    <mergeCell ref="E29:G29"/>
    <mergeCell ref="H29:J29"/>
    <mergeCell ref="K29:M29"/>
    <mergeCell ref="N29:P29"/>
  </mergeCells>
  <phoneticPr fontId="6"/>
  <pageMargins left="0.7" right="0.7" top="0.75" bottom="0.75" header="0.3" footer="0.3"/>
  <pageSetup paperSize="9" scale="3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【必ずお読みください】作成方法について</vt:lpstr>
      <vt:lpstr>エネルギー使用量</vt:lpstr>
      <vt:lpstr>年間エネルギー使用量（概算）</vt:lpstr>
      <vt:lpstr>二酸化炭素削減量確認シート</vt:lpstr>
      <vt:lpstr>二酸化炭素削減量確認シート （記入例）</vt:lpstr>
      <vt:lpstr>選択肢</vt:lpstr>
      <vt:lpstr>LPG</vt:lpstr>
      <vt:lpstr>【必ずお読みください】作成方法について!Print_Area</vt:lpstr>
      <vt:lpstr>エネルギー使用量!Print_Area</vt:lpstr>
      <vt:lpstr>'年間エネルギー使用量（概算）'!Print_Area</vt:lpstr>
      <vt:lpstr>エネルギー使用量!Print_Titles</vt:lpstr>
      <vt:lpstr>'年間エネルギー使用量（概算）'!Print_Titles</vt:lpstr>
      <vt:lpstr>都市ガス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PC21948JL034</dc:creator>
  <cp:lastModifiedBy>PC23348JL017</cp:lastModifiedBy>
  <cp:lastPrinted>2023-04-19T04:01:17Z</cp:lastPrinted>
  <dcterms:created xsi:type="dcterms:W3CDTF">2023-04-05T10:11:34Z</dcterms:created>
  <dcterms:modified xsi:type="dcterms:W3CDTF">2025-03-25T04:11:52Z</dcterms:modified>
</cp:coreProperties>
</file>