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7.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Y:\温暖化対策推進課\クールネット共用\Ｒ７\01_チーム間やりとり\事業支援⇔普及\20250423_コージェネ事業ＨＰ更新\添付ファイル\"/>
    </mc:Choice>
  </mc:AlternateContent>
  <xr:revisionPtr revIDLastSave="0" documentId="13_ncr:1_{1865BBAA-427A-4C7A-9286-DC79AAFAB707}" xr6:coauthVersionLast="47" xr6:coauthVersionMax="47" xr10:uidLastSave="{00000000-0000-0000-0000-000000000000}"/>
  <bookViews>
    <workbookView xWindow="28680" yWindow="-120" windowWidth="29040" windowHeight="15720" tabRatio="911" activeTab="1" xr2:uid="{00000000-000D-0000-FFFF-FFFF00000000}"/>
  </bookViews>
  <sheets>
    <sheet name="記載要領" sheetId="15" r:id="rId1"/>
    <sheet name="基本情報" sheetId="1" r:id="rId2"/>
    <sheet name="第1号" sheetId="2" r:id="rId3"/>
    <sheet name="第1号別紙" sheetId="24" r:id="rId4"/>
    <sheet name="第24号" sheetId="21" r:id="rId5"/>
    <sheet name="第24号 (融通先用)" sheetId="23" r:id="rId6"/>
    <sheet name="第25号" sheetId="20" r:id="rId7"/>
    <sheet name="22-1" sheetId="3" r:id="rId8"/>
    <sheet name="22-2" sheetId="4" r:id="rId9"/>
    <sheet name="22-3" sheetId="5" r:id="rId10"/>
    <sheet name="22-4" sheetId="6" r:id="rId11"/>
    <sheet name="22-5" sheetId="7" r:id="rId12"/>
    <sheet name="22-6" sheetId="8" r:id="rId13"/>
    <sheet name="別紙1-1" sheetId="9" r:id="rId14"/>
    <sheet name="別紙1-2" sheetId="10" r:id="rId15"/>
    <sheet name="別紙1-3" sheetId="11" r:id="rId16"/>
    <sheet name="別紙1-4" sheetId="16" r:id="rId17"/>
    <sheet name="別紙2-1" sheetId="12" r:id="rId18"/>
    <sheet name="別紙2-2" sheetId="18" r:id="rId19"/>
    <sheet name="別紙2-3" sheetId="19" r:id="rId20"/>
    <sheet name="別紙3" sheetId="14" r:id="rId21"/>
    <sheet name="メモ" sheetId="25" r:id="rId22"/>
  </sheets>
  <externalReferences>
    <externalReference r:id="rId23"/>
  </externalReferences>
  <definedNames>
    <definedName name="_xlnm.Print_Area" localSheetId="7">'22-1'!$B$1:$N$21</definedName>
    <definedName name="_xlnm.Print_Area" localSheetId="8">'22-2'!$A$1:$O$83</definedName>
    <definedName name="_xlnm.Print_Area" localSheetId="9">'22-3'!$A$1:$P$43</definedName>
    <definedName name="_xlnm.Print_Area" localSheetId="10">'22-4'!$A$1:$P$227</definedName>
    <definedName name="_xlnm.Print_Area" localSheetId="11">'22-5'!$A$1:$U$37</definedName>
    <definedName name="_xlnm.Print_Area" localSheetId="12">'22-6'!$A$1:$V$10</definedName>
    <definedName name="_xlnm.Print_Area" localSheetId="1">基本情報!$A$1:$M$209</definedName>
    <definedName name="_xlnm.Print_Area" localSheetId="0">記載要領!$A$1:$AB$89</definedName>
    <definedName name="_xlnm.Print_Area" localSheetId="2">第1号!$A$1:$R$51</definedName>
    <definedName name="_xlnm.Print_Area" localSheetId="3">第1号別紙!$A$2:$I$52</definedName>
    <definedName name="_xlnm.Print_Area" localSheetId="4">第24号!$A$1:$T$37</definedName>
    <definedName name="_xlnm.Print_Area" localSheetId="5">'第24号 (融通先用)'!$A$1:$T$38</definedName>
    <definedName name="_xlnm.Print_Area" localSheetId="6">第25号!$A$1:$O$71</definedName>
    <definedName name="_xlnm.Print_Area" localSheetId="13">'別紙1-1'!$A$1:$Q$43</definedName>
    <definedName name="_xlnm.Print_Area" localSheetId="14">'別紙1-2'!$A$1:$Q$37</definedName>
    <definedName name="_xlnm.Print_Area" localSheetId="15">'別紙1-3'!$A$1:$R$50</definedName>
    <definedName name="_xlnm.Print_Area" localSheetId="16">'別紙1-4'!$A$1:$H$38</definedName>
    <definedName name="_xlnm.Print_Area" localSheetId="17">'別紙2-1'!$A$1:$S$23</definedName>
    <definedName name="_xlnm.Print_Area" localSheetId="19">'別紙2-3'!$A$2:$P$72</definedName>
    <definedName name="_xlnm.Print_Area" localSheetId="20">別紙3!$A$2:$AN$29</definedName>
    <definedName name="別1その2">[1]対策!$K$2:$K$9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7" i="6" l="1"/>
  <c r="G6" i="3"/>
  <c r="G27" i="2"/>
  <c r="G29" i="24" l="1"/>
  <c r="G30" i="24"/>
  <c r="G31" i="24"/>
  <c r="G32" i="24"/>
  <c r="G23" i="24"/>
  <c r="G24" i="24"/>
  <c r="G17" i="24"/>
  <c r="G18" i="24"/>
  <c r="G19" i="24"/>
  <c r="L85" i="6"/>
  <c r="L84" i="6"/>
  <c r="I86" i="1"/>
  <c r="G33" i="24"/>
  <c r="D7" i="24"/>
  <c r="R7" i="24" s="1"/>
  <c r="C7" i="24" s="1"/>
  <c r="F55" i="1" l="1"/>
  <c r="F54" i="1"/>
  <c r="F52" i="1"/>
  <c r="F51" i="1"/>
  <c r="F49" i="1"/>
  <c r="F48" i="1"/>
  <c r="F47" i="1"/>
  <c r="F122" i="1" l="1"/>
  <c r="C5" i="19"/>
  <c r="D66" i="19" s="1"/>
  <c r="G9" i="3"/>
  <c r="D6" i="24" l="1"/>
  <c r="R6" i="24" s="1"/>
  <c r="R14" i="24" l="1"/>
  <c r="R13" i="24"/>
  <c r="Q14" i="24"/>
  <c r="Q13" i="24"/>
  <c r="K37" i="5"/>
  <c r="I37" i="5"/>
  <c r="K33" i="5"/>
  <c r="K32" i="5"/>
  <c r="I31" i="5"/>
  <c r="K31" i="5"/>
  <c r="E61" i="19" l="1"/>
  <c r="P40" i="19" l="1"/>
  <c r="P39" i="19"/>
  <c r="P38" i="19"/>
  <c r="P37" i="19"/>
  <c r="P36" i="19"/>
  <c r="P26" i="19"/>
  <c r="P25" i="19"/>
  <c r="P24" i="19"/>
  <c r="P23" i="19"/>
  <c r="P22" i="19"/>
  <c r="P11" i="19"/>
  <c r="P8" i="19"/>
  <c r="L17" i="18" l="1"/>
  <c r="L16" i="18"/>
  <c r="L15" i="18"/>
  <c r="L14" i="18"/>
  <c r="L13" i="18"/>
  <c r="L12" i="18"/>
  <c r="L11" i="18"/>
  <c r="L10" i="18"/>
  <c r="L9" i="18"/>
  <c r="I10" i="18"/>
  <c r="I11" i="18"/>
  <c r="I12" i="18"/>
  <c r="I13" i="18"/>
  <c r="I14" i="18"/>
  <c r="I15" i="18"/>
  <c r="I16" i="18"/>
  <c r="I17" i="18"/>
  <c r="I9" i="18"/>
  <c r="O48" i="19" l="1"/>
  <c r="N48" i="19"/>
  <c r="M48" i="19"/>
  <c r="L48" i="19"/>
  <c r="K48" i="19"/>
  <c r="J48" i="19"/>
  <c r="I48" i="19"/>
  <c r="H48" i="19"/>
  <c r="G48" i="19"/>
  <c r="F48" i="19"/>
  <c r="E48" i="19"/>
  <c r="D48" i="19"/>
  <c r="P48" i="19" s="1"/>
  <c r="O47" i="19"/>
  <c r="N47" i="19"/>
  <c r="M47" i="19"/>
  <c r="L47" i="19"/>
  <c r="K47" i="19"/>
  <c r="J47" i="19"/>
  <c r="I47" i="19"/>
  <c r="H47" i="19"/>
  <c r="G47" i="19"/>
  <c r="F47" i="19"/>
  <c r="E47" i="19"/>
  <c r="D47" i="19"/>
  <c r="P47" i="19" s="1"/>
  <c r="O34" i="19"/>
  <c r="N34" i="19"/>
  <c r="M34" i="19"/>
  <c r="L34" i="19"/>
  <c r="K34" i="19"/>
  <c r="J34" i="19"/>
  <c r="I34" i="19"/>
  <c r="H34" i="19"/>
  <c r="G34" i="19"/>
  <c r="F34" i="19"/>
  <c r="O33" i="19"/>
  <c r="N33" i="19"/>
  <c r="M33" i="19"/>
  <c r="L33" i="19"/>
  <c r="K33" i="19"/>
  <c r="J33" i="19"/>
  <c r="I33" i="19"/>
  <c r="H33" i="19"/>
  <c r="G33" i="19"/>
  <c r="F33" i="19"/>
  <c r="O46" i="19"/>
  <c r="N46" i="19"/>
  <c r="M46" i="19"/>
  <c r="L46" i="19"/>
  <c r="K46" i="19"/>
  <c r="J46" i="19"/>
  <c r="I46" i="19"/>
  <c r="H46" i="19"/>
  <c r="G46" i="19"/>
  <c r="F46" i="19"/>
  <c r="E46" i="19"/>
  <c r="D46" i="19"/>
  <c r="P46" i="19" s="1"/>
  <c r="F32" i="19"/>
  <c r="G32" i="19"/>
  <c r="H32" i="19"/>
  <c r="I32" i="19"/>
  <c r="J32" i="19"/>
  <c r="K32" i="19"/>
  <c r="L32" i="19"/>
  <c r="M32" i="19"/>
  <c r="N32" i="19"/>
  <c r="O32" i="19"/>
  <c r="C20" i="20" l="1"/>
  <c r="D15" i="19" l="1"/>
  <c r="D53" i="19" s="1"/>
  <c r="D14" i="19"/>
  <c r="D52" i="19" s="1"/>
  <c r="D16" i="19" l="1"/>
  <c r="D54" i="19" s="1"/>
  <c r="K42" i="5"/>
  <c r="L10" i="6"/>
  <c r="L9" i="6"/>
  <c r="G21" i="4"/>
  <c r="L8" i="6" l="1"/>
  <c r="H34" i="10"/>
  <c r="O25" i="10"/>
  <c r="D13" i="19" l="1"/>
  <c r="D18" i="19" l="1"/>
  <c r="D30" i="19"/>
  <c r="D29" i="19"/>
  <c r="D27" i="19"/>
  <c r="P27" i="19" s="1"/>
  <c r="D28" i="19"/>
  <c r="D19" i="19" l="1"/>
  <c r="D20" i="19"/>
  <c r="P30" i="19"/>
  <c r="P28" i="19"/>
  <c r="P29" i="19"/>
  <c r="D35" i="19"/>
  <c r="P35" i="19" s="1"/>
  <c r="D31" i="19"/>
  <c r="P31" i="19" s="1"/>
  <c r="D32" i="19"/>
  <c r="P32" i="19" s="1"/>
  <c r="D33" i="19"/>
  <c r="P33" i="19" s="1"/>
  <c r="G13" i="24"/>
  <c r="G7" i="3"/>
  <c r="C3" i="24"/>
  <c r="I8" i="2"/>
  <c r="L27" i="6"/>
  <c r="M36" i="6"/>
  <c r="G130" i="1"/>
  <c r="L130" i="1"/>
  <c r="K130" i="1"/>
  <c r="J130" i="1"/>
  <c r="I130" i="1"/>
  <c r="H130" i="1"/>
  <c r="M31" i="6"/>
  <c r="D56" i="19" l="1"/>
  <c r="D34" i="19"/>
  <c r="P34" i="19" s="1"/>
  <c r="N138" i="1"/>
  <c r="D119" i="6"/>
  <c r="R119" i="6" s="1"/>
  <c r="D118" i="6"/>
  <c r="R118" i="6" s="1"/>
  <c r="D117" i="6"/>
  <c r="R117" i="6" s="1"/>
  <c r="D116" i="6"/>
  <c r="R116" i="6" s="1"/>
  <c r="D115" i="6"/>
  <c r="R115" i="6" s="1"/>
  <c r="D114" i="6"/>
  <c r="H10" i="5" l="1"/>
  <c r="B146" i="1"/>
  <c r="G14" i="24"/>
  <c r="G15" i="24"/>
  <c r="G16" i="24"/>
  <c r="G44" i="24"/>
  <c r="G45" i="24"/>
  <c r="L14" i="6" l="1"/>
  <c r="I12" i="4" l="1"/>
  <c r="F7" i="4"/>
  <c r="F6" i="4"/>
  <c r="J9" i="2" l="1"/>
  <c r="J38" i="24" l="1"/>
  <c r="G43" i="24"/>
  <c r="G42" i="24"/>
  <c r="G41" i="24"/>
  <c r="G28" i="24"/>
  <c r="G27" i="24"/>
  <c r="G25" i="24"/>
  <c r="G22" i="24"/>
  <c r="G21" i="24"/>
  <c r="G20" i="24"/>
  <c r="G12" i="24" l="1"/>
  <c r="G26" i="24"/>
  <c r="H26" i="24" s="1"/>
  <c r="H36" i="24" s="1"/>
  <c r="G35" i="24"/>
  <c r="G40" i="24"/>
  <c r="G46" i="24" s="1"/>
  <c r="H39" i="24" l="1"/>
  <c r="F34" i="1" s="1"/>
  <c r="L13" i="6" s="1"/>
  <c r="G36" i="24"/>
  <c r="G34" i="24" s="1"/>
  <c r="H12" i="24"/>
  <c r="H35" i="24" s="1"/>
  <c r="S14" i="24" l="1"/>
  <c r="S13" i="24"/>
  <c r="H34" i="24"/>
  <c r="H38" i="24" l="1"/>
  <c r="F33" i="1" s="1"/>
  <c r="H37" i="24" l="1"/>
  <c r="F35" i="1"/>
  <c r="L12" i="6"/>
  <c r="L11" i="6" s="1"/>
  <c r="M41" i="19"/>
  <c r="N41" i="19"/>
  <c r="O41" i="19"/>
  <c r="M42" i="19"/>
  <c r="N42" i="19"/>
  <c r="O42" i="19"/>
  <c r="M43" i="19"/>
  <c r="N43" i="19"/>
  <c r="O43" i="19"/>
  <c r="D41" i="19"/>
  <c r="E41" i="19"/>
  <c r="F41" i="19"/>
  <c r="G41" i="19"/>
  <c r="H41" i="19"/>
  <c r="I41" i="19"/>
  <c r="J41" i="19"/>
  <c r="K41" i="19"/>
  <c r="D42" i="19"/>
  <c r="E42" i="19"/>
  <c r="F42" i="19"/>
  <c r="G42" i="19"/>
  <c r="H42" i="19"/>
  <c r="I42" i="19"/>
  <c r="J42" i="19"/>
  <c r="K42" i="19"/>
  <c r="D43" i="19"/>
  <c r="E43" i="19"/>
  <c r="F43" i="19"/>
  <c r="G43" i="19"/>
  <c r="H43" i="19"/>
  <c r="I43" i="19"/>
  <c r="J43" i="19"/>
  <c r="K43" i="19"/>
  <c r="M49" i="19"/>
  <c r="N49" i="19"/>
  <c r="O49" i="19"/>
  <c r="D49" i="19"/>
  <c r="P49" i="19" s="1"/>
  <c r="E49" i="19"/>
  <c r="F49" i="19"/>
  <c r="G49" i="19"/>
  <c r="H49" i="19"/>
  <c r="I49" i="19"/>
  <c r="J49" i="19"/>
  <c r="K49" i="19"/>
  <c r="L49" i="19"/>
  <c r="L43" i="19"/>
  <c r="L42" i="19"/>
  <c r="L41" i="19"/>
  <c r="M27" i="19"/>
  <c r="N27" i="19"/>
  <c r="O27" i="19"/>
  <c r="M28" i="19"/>
  <c r="N28" i="19"/>
  <c r="O28" i="19"/>
  <c r="M29" i="19"/>
  <c r="N29" i="19"/>
  <c r="O29" i="19"/>
  <c r="E27" i="19"/>
  <c r="F27" i="19"/>
  <c r="G27" i="19"/>
  <c r="H27" i="19"/>
  <c r="I27" i="19"/>
  <c r="J27" i="19"/>
  <c r="K27" i="19"/>
  <c r="E28" i="19"/>
  <c r="F28" i="19"/>
  <c r="G28" i="19"/>
  <c r="H28" i="19"/>
  <c r="I28" i="19"/>
  <c r="J28" i="19"/>
  <c r="K28" i="19"/>
  <c r="E29" i="19"/>
  <c r="F29" i="19"/>
  <c r="G29" i="19"/>
  <c r="H29" i="19"/>
  <c r="I29" i="19"/>
  <c r="J29" i="19"/>
  <c r="K29" i="19"/>
  <c r="F35" i="19"/>
  <c r="G35" i="19"/>
  <c r="H35" i="19"/>
  <c r="I35" i="19"/>
  <c r="J35" i="19"/>
  <c r="K35" i="19"/>
  <c r="M35" i="19"/>
  <c r="N35" i="19"/>
  <c r="O35" i="19"/>
  <c r="L35" i="19"/>
  <c r="L29" i="19"/>
  <c r="L28" i="19"/>
  <c r="L27" i="19"/>
  <c r="P42" i="19" l="1"/>
  <c r="P43" i="19"/>
  <c r="P41" i="19"/>
  <c r="D51" i="19"/>
  <c r="E32" i="19"/>
  <c r="J195" i="1"/>
  <c r="J180" i="1"/>
  <c r="D50" i="19" l="1"/>
  <c r="D58" i="19"/>
  <c r="E34" i="19"/>
  <c r="O7" i="10"/>
  <c r="O9" i="10"/>
  <c r="O11" i="10"/>
  <c r="O13" i="10"/>
  <c r="O15" i="10"/>
  <c r="O17" i="10"/>
  <c r="O19" i="10"/>
  <c r="O21" i="10"/>
  <c r="O23" i="10"/>
  <c r="H12" i="2" l="1"/>
  <c r="H13" i="2" s="1"/>
  <c r="H14" i="2" s="1"/>
  <c r="H15" i="2" s="1"/>
  <c r="F4" i="10" l="1"/>
  <c r="H135" i="6"/>
  <c r="L136" i="6" s="1"/>
  <c r="L25" i="6"/>
  <c r="D15" i="23"/>
  <c r="D14" i="23"/>
  <c r="D12" i="23"/>
  <c r="D11" i="23"/>
  <c r="D9" i="23"/>
  <c r="D8" i="23"/>
  <c r="G156" i="1"/>
  <c r="J206" i="1"/>
  <c r="J194" i="1"/>
  <c r="J179" i="1"/>
  <c r="D39" i="4"/>
  <c r="H17" i="2"/>
  <c r="I8" i="3"/>
  <c r="G9" i="9"/>
  <c r="C55" i="20"/>
  <c r="D17" i="19"/>
  <c r="D55" i="19" s="1"/>
  <c r="R14" i="12"/>
  <c r="I60" i="20"/>
  <c r="C60" i="20"/>
  <c r="C57" i="20"/>
  <c r="D14" i="21"/>
  <c r="D12" i="21"/>
  <c r="D11" i="21"/>
  <c r="D9" i="21"/>
  <c r="D8" i="21"/>
  <c r="K34" i="2"/>
  <c r="D15" i="21"/>
  <c r="I224" i="6"/>
  <c r="I222" i="6"/>
  <c r="I221" i="6"/>
  <c r="I220" i="6"/>
  <c r="I223" i="6" s="1"/>
  <c r="I218" i="6"/>
  <c r="I216" i="6"/>
  <c r="I215" i="6"/>
  <c r="I214" i="6"/>
  <c r="I217" i="6" s="1"/>
  <c r="I212" i="6"/>
  <c r="I210" i="6"/>
  <c r="I209" i="6"/>
  <c r="I208" i="6"/>
  <c r="I211" i="6" s="1"/>
  <c r="I206" i="6"/>
  <c r="I204" i="6"/>
  <c r="I203" i="6"/>
  <c r="I202" i="6"/>
  <c r="I205" i="6" s="1"/>
  <c r="I200" i="6"/>
  <c r="I198" i="6"/>
  <c r="I197" i="6"/>
  <c r="I196" i="6"/>
  <c r="I199" i="6" s="1"/>
  <c r="I194" i="6"/>
  <c r="I192" i="6"/>
  <c r="I191" i="6"/>
  <c r="I190" i="6"/>
  <c r="I188" i="6"/>
  <c r="I186" i="6"/>
  <c r="I185" i="6"/>
  <c r="I184" i="6"/>
  <c r="D220" i="6"/>
  <c r="D214" i="6"/>
  <c r="D208" i="6"/>
  <c r="D202" i="6"/>
  <c r="D196" i="6"/>
  <c r="D190" i="6"/>
  <c r="F119" i="6"/>
  <c r="F118" i="6"/>
  <c r="F117" i="6"/>
  <c r="F116" i="6"/>
  <c r="F115" i="6"/>
  <c r="F114" i="6"/>
  <c r="F113" i="6"/>
  <c r="L108" i="6"/>
  <c r="L107" i="6"/>
  <c r="L106" i="6"/>
  <c r="L105" i="6"/>
  <c r="L104" i="6"/>
  <c r="L103" i="6"/>
  <c r="L102" i="6"/>
  <c r="I108" i="6"/>
  <c r="I107" i="6"/>
  <c r="I106" i="6"/>
  <c r="I105" i="6"/>
  <c r="I104" i="6"/>
  <c r="I103" i="6"/>
  <c r="I102" i="6"/>
  <c r="F108" i="6"/>
  <c r="F107" i="6"/>
  <c r="F106" i="6"/>
  <c r="F105" i="6"/>
  <c r="F104" i="6"/>
  <c r="F103" i="6"/>
  <c r="F102" i="6"/>
  <c r="D108" i="6"/>
  <c r="D107" i="6"/>
  <c r="D106" i="6"/>
  <c r="D105" i="6"/>
  <c r="D104" i="6"/>
  <c r="D103" i="6"/>
  <c r="L91" i="6"/>
  <c r="L90" i="6"/>
  <c r="L89" i="6"/>
  <c r="L88" i="6"/>
  <c r="L87" i="6"/>
  <c r="L86" i="6"/>
  <c r="H91" i="6"/>
  <c r="H90" i="6"/>
  <c r="H89" i="6"/>
  <c r="H88" i="6"/>
  <c r="H87" i="6"/>
  <c r="H86" i="6"/>
  <c r="D90" i="6"/>
  <c r="D89" i="6"/>
  <c r="D88" i="6"/>
  <c r="D87" i="6"/>
  <c r="D91" i="6"/>
  <c r="L80" i="6"/>
  <c r="L79" i="6"/>
  <c r="L78" i="6"/>
  <c r="L77" i="6"/>
  <c r="L76" i="6"/>
  <c r="L75" i="6"/>
  <c r="L74" i="6"/>
  <c r="H79" i="6"/>
  <c r="J79" i="6" s="1"/>
  <c r="H78" i="6"/>
  <c r="J78" i="6" s="1"/>
  <c r="H77" i="6"/>
  <c r="J77" i="6" s="1"/>
  <c r="H76" i="6"/>
  <c r="J76" i="6" s="1"/>
  <c r="H75" i="6"/>
  <c r="H74" i="6"/>
  <c r="F79" i="6"/>
  <c r="F78" i="6"/>
  <c r="F77" i="6"/>
  <c r="F76" i="6"/>
  <c r="F75" i="6"/>
  <c r="F74" i="6"/>
  <c r="D79" i="6"/>
  <c r="D78" i="6"/>
  <c r="D77" i="6"/>
  <c r="D76" i="6"/>
  <c r="D75" i="6"/>
  <c r="N16" i="5"/>
  <c r="N15" i="5"/>
  <c r="N14" i="5"/>
  <c r="N13" i="5"/>
  <c r="N12" i="5"/>
  <c r="N11" i="5"/>
  <c r="N10" i="5"/>
  <c r="M23" i="5"/>
  <c r="M22" i="5"/>
  <c r="M21" i="5"/>
  <c r="M20" i="5"/>
  <c r="M19" i="5"/>
  <c r="M18" i="5"/>
  <c r="M17" i="5"/>
  <c r="M16" i="5"/>
  <c r="M15" i="5"/>
  <c r="M14" i="5"/>
  <c r="M13" i="5"/>
  <c r="M12" i="5"/>
  <c r="M11" i="5"/>
  <c r="M10" i="5"/>
  <c r="L23" i="5"/>
  <c r="L22" i="5"/>
  <c r="L21" i="5"/>
  <c r="L20" i="5"/>
  <c r="L19" i="5"/>
  <c r="L18" i="5"/>
  <c r="L17" i="5"/>
  <c r="L16" i="5"/>
  <c r="L15" i="5"/>
  <c r="L14" i="5"/>
  <c r="L13" i="5"/>
  <c r="L12" i="5"/>
  <c r="L11" i="5"/>
  <c r="L10" i="5"/>
  <c r="J23" i="5"/>
  <c r="J22" i="5"/>
  <c r="J21" i="5"/>
  <c r="J20" i="5"/>
  <c r="J19" i="5"/>
  <c r="J18" i="5"/>
  <c r="J17" i="5"/>
  <c r="J16" i="5"/>
  <c r="J15" i="5"/>
  <c r="J14" i="5"/>
  <c r="J13" i="5"/>
  <c r="J12" i="5"/>
  <c r="J11" i="5"/>
  <c r="J10" i="5"/>
  <c r="H23" i="5"/>
  <c r="H22" i="5"/>
  <c r="H21" i="5"/>
  <c r="H20" i="5"/>
  <c r="H19" i="5"/>
  <c r="H18" i="5"/>
  <c r="H17" i="5"/>
  <c r="H16" i="5"/>
  <c r="H15" i="5"/>
  <c r="H14" i="5"/>
  <c r="H13" i="5"/>
  <c r="H12" i="5"/>
  <c r="H11" i="5"/>
  <c r="E23" i="5"/>
  <c r="E22" i="5"/>
  <c r="E21" i="5"/>
  <c r="E20" i="5"/>
  <c r="E19" i="5"/>
  <c r="E18" i="5"/>
  <c r="E16" i="5"/>
  <c r="E15" i="5"/>
  <c r="E14" i="5"/>
  <c r="E13" i="5"/>
  <c r="E12" i="5"/>
  <c r="E11" i="5"/>
  <c r="L156" i="1"/>
  <c r="K156" i="1"/>
  <c r="J156" i="1"/>
  <c r="I156" i="1"/>
  <c r="H156" i="1"/>
  <c r="J160" i="1"/>
  <c r="I160" i="1"/>
  <c r="H160" i="1"/>
  <c r="G160" i="1"/>
  <c r="F160" i="1"/>
  <c r="L126" i="1"/>
  <c r="K126" i="1"/>
  <c r="J126" i="1"/>
  <c r="I126" i="1"/>
  <c r="H126" i="1"/>
  <c r="G126" i="1"/>
  <c r="F126" i="1"/>
  <c r="L123" i="1"/>
  <c r="K123" i="1"/>
  <c r="J123" i="1"/>
  <c r="I123" i="1"/>
  <c r="H123" i="1"/>
  <c r="G123" i="1"/>
  <c r="K32" i="2"/>
  <c r="K31" i="2"/>
  <c r="F163" i="1"/>
  <c r="I9" i="7" s="1"/>
  <c r="F115" i="1"/>
  <c r="L37" i="6" s="1"/>
  <c r="G29" i="2"/>
  <c r="K36" i="2"/>
  <c r="K35" i="2"/>
  <c r="H12" i="3"/>
  <c r="U17" i="18"/>
  <c r="U16" i="18"/>
  <c r="U15" i="18"/>
  <c r="U14" i="18"/>
  <c r="U13" i="18"/>
  <c r="U12" i="18"/>
  <c r="U11" i="18"/>
  <c r="U10" i="18"/>
  <c r="U9" i="18"/>
  <c r="U18" i="18" s="1"/>
  <c r="R17" i="18"/>
  <c r="R16" i="18"/>
  <c r="R15" i="18"/>
  <c r="R14" i="18"/>
  <c r="R13" i="18"/>
  <c r="R12" i="18"/>
  <c r="R11" i="18"/>
  <c r="R10" i="18"/>
  <c r="R9" i="18"/>
  <c r="O17" i="18"/>
  <c r="O16" i="18"/>
  <c r="O15" i="18"/>
  <c r="O14" i="18"/>
  <c r="O13" i="18"/>
  <c r="O12" i="18"/>
  <c r="O11" i="18"/>
  <c r="O10" i="18"/>
  <c r="O9" i="18"/>
  <c r="I18" i="18"/>
  <c r="K183" i="6"/>
  <c r="I183" i="6"/>
  <c r="L7" i="6"/>
  <c r="M30" i="6"/>
  <c r="R15" i="12"/>
  <c r="R13" i="12"/>
  <c r="J207" i="1"/>
  <c r="J208" i="1"/>
  <c r="J196" i="1"/>
  <c r="L18" i="6"/>
  <c r="L17" i="6"/>
  <c r="L15" i="6"/>
  <c r="L16" i="6" s="1"/>
  <c r="G69" i="4"/>
  <c r="H68" i="4"/>
  <c r="G67" i="4"/>
  <c r="G66" i="4"/>
  <c r="G65" i="4"/>
  <c r="G64" i="4"/>
  <c r="G63" i="4"/>
  <c r="G62" i="4"/>
  <c r="I7" i="5"/>
  <c r="D42" i="5"/>
  <c r="L38" i="5"/>
  <c r="L37" i="5"/>
  <c r="D37" i="5"/>
  <c r="L32" i="5"/>
  <c r="L33" i="5"/>
  <c r="L31" i="5"/>
  <c r="D31" i="5"/>
  <c r="M25" i="5"/>
  <c r="J25" i="5"/>
  <c r="J24" i="5"/>
  <c r="I6" i="5"/>
  <c r="I25" i="20"/>
  <c r="C25" i="20"/>
  <c r="C22" i="20"/>
  <c r="C3" i="12"/>
  <c r="L44" i="6"/>
  <c r="E40" i="19"/>
  <c r="F40" i="19" s="1"/>
  <c r="G40" i="19" s="1"/>
  <c r="H40" i="19" s="1"/>
  <c r="I40" i="19" s="1"/>
  <c r="J40" i="19" s="1"/>
  <c r="K40" i="19" s="1"/>
  <c r="L40" i="19" s="1"/>
  <c r="M40" i="19" s="1"/>
  <c r="N40" i="19" s="1"/>
  <c r="O40" i="19" s="1"/>
  <c r="E38" i="19"/>
  <c r="F38" i="19" s="1"/>
  <c r="G38" i="19" s="1"/>
  <c r="H38" i="19" s="1"/>
  <c r="I38" i="19" s="1"/>
  <c r="J38" i="19" s="1"/>
  <c r="K38" i="19" s="1"/>
  <c r="L38" i="19" s="1"/>
  <c r="M38" i="19" s="1"/>
  <c r="N38" i="19" s="1"/>
  <c r="O38" i="19" s="1"/>
  <c r="E37" i="19"/>
  <c r="F37" i="19" s="1"/>
  <c r="G37" i="19" s="1"/>
  <c r="H37" i="19" s="1"/>
  <c r="I37" i="19" s="1"/>
  <c r="J37" i="19" s="1"/>
  <c r="K37" i="19" s="1"/>
  <c r="L37" i="19" s="1"/>
  <c r="M37" i="19" s="1"/>
  <c r="N37" i="19" s="1"/>
  <c r="O37" i="19" s="1"/>
  <c r="E26" i="19"/>
  <c r="F26" i="19" s="1"/>
  <c r="G26" i="19" s="1"/>
  <c r="H26" i="19" s="1"/>
  <c r="I26" i="19" s="1"/>
  <c r="J26" i="19" s="1"/>
  <c r="K26" i="19" s="1"/>
  <c r="L26" i="19" s="1"/>
  <c r="M26" i="19" s="1"/>
  <c r="N26" i="19" s="1"/>
  <c r="O26" i="19" s="1"/>
  <c r="E24" i="19"/>
  <c r="F24" i="19" s="1"/>
  <c r="G24" i="19" s="1"/>
  <c r="H24" i="19" s="1"/>
  <c r="I24" i="19" s="1"/>
  <c r="J24" i="19" s="1"/>
  <c r="K24" i="19" s="1"/>
  <c r="L24" i="19" s="1"/>
  <c r="M24" i="19" s="1"/>
  <c r="N24" i="19" s="1"/>
  <c r="O24" i="19" s="1"/>
  <c r="E23" i="19"/>
  <c r="F23" i="19" s="1"/>
  <c r="G23" i="19" s="1"/>
  <c r="H23" i="19" s="1"/>
  <c r="I23" i="19" s="1"/>
  <c r="J23" i="19" s="1"/>
  <c r="K23" i="19" s="1"/>
  <c r="L23" i="19" s="1"/>
  <c r="M23" i="19" s="1"/>
  <c r="N23" i="19" s="1"/>
  <c r="O23" i="19" s="1"/>
  <c r="F30" i="19"/>
  <c r="F31" i="19"/>
  <c r="E12" i="19"/>
  <c r="E10" i="19"/>
  <c r="E9" i="19"/>
  <c r="G59" i="4"/>
  <c r="H58" i="4"/>
  <c r="G56" i="4"/>
  <c r="G57" i="4"/>
  <c r="G55" i="4"/>
  <c r="G54" i="4"/>
  <c r="G53" i="4"/>
  <c r="I11" i="4"/>
  <c r="J7" i="4"/>
  <c r="F10" i="4"/>
  <c r="J8" i="4"/>
  <c r="F46" i="1"/>
  <c r="F8" i="4" s="1"/>
  <c r="U22" i="12"/>
  <c r="U23" i="12"/>
  <c r="J64" i="6"/>
  <c r="L64" i="6"/>
  <c r="N64" i="6"/>
  <c r="J65" i="6"/>
  <c r="L65" i="6"/>
  <c r="N65" i="6"/>
  <c r="J66" i="6"/>
  <c r="L66" i="6"/>
  <c r="N66" i="6"/>
  <c r="H65" i="6"/>
  <c r="H66" i="6"/>
  <c r="H64" i="6"/>
  <c r="J62" i="6"/>
  <c r="L62" i="6"/>
  <c r="N62" i="6"/>
  <c r="H62" i="6"/>
  <c r="J61" i="6"/>
  <c r="J63" i="6" s="1"/>
  <c r="L61" i="6"/>
  <c r="L63" i="6" s="1"/>
  <c r="N61" i="6"/>
  <c r="N63" i="6" s="1"/>
  <c r="H61" i="6"/>
  <c r="G8" i="3"/>
  <c r="H35" i="10"/>
  <c r="H36" i="10"/>
  <c r="C35" i="10"/>
  <c r="C36" i="10"/>
  <c r="C34" i="10"/>
  <c r="J181" i="1"/>
  <c r="F105" i="1"/>
  <c r="L19" i="6" s="1"/>
  <c r="H29" i="2"/>
  <c r="I10" i="9"/>
  <c r="E4" i="14"/>
  <c r="I17" i="9"/>
  <c r="I16" i="9"/>
  <c r="L15" i="9"/>
  <c r="H15" i="9"/>
  <c r="I14" i="9"/>
  <c r="I13" i="9"/>
  <c r="L12" i="9"/>
  <c r="L11" i="9"/>
  <c r="K12" i="9"/>
  <c r="K11" i="9"/>
  <c r="G6" i="9"/>
  <c r="I21" i="7"/>
  <c r="AA21" i="7" s="1"/>
  <c r="I27" i="7"/>
  <c r="I25" i="7"/>
  <c r="I23" i="7"/>
  <c r="I19" i="7"/>
  <c r="I7" i="7"/>
  <c r="I173" i="6"/>
  <c r="L123" i="6"/>
  <c r="L124" i="6"/>
  <c r="L122" i="6"/>
  <c r="H123" i="6"/>
  <c r="H124" i="6"/>
  <c r="H122" i="6"/>
  <c r="N67" i="6"/>
  <c r="L67" i="6"/>
  <c r="J67" i="6"/>
  <c r="H67" i="6"/>
  <c r="L20" i="6"/>
  <c r="L24" i="6"/>
  <c r="L23" i="6"/>
  <c r="L28" i="6"/>
  <c r="L29" i="6"/>
  <c r="L21" i="6"/>
  <c r="L22" i="6" s="1"/>
  <c r="J58" i="6"/>
  <c r="L58" i="6"/>
  <c r="N58" i="6"/>
  <c r="J59" i="6"/>
  <c r="L59" i="6"/>
  <c r="N59" i="6"/>
  <c r="J60" i="6"/>
  <c r="L60" i="6"/>
  <c r="N60" i="6"/>
  <c r="H60" i="6"/>
  <c r="H59" i="6"/>
  <c r="H58" i="6"/>
  <c r="J57" i="6"/>
  <c r="L57" i="6"/>
  <c r="N57" i="6"/>
  <c r="H57" i="6"/>
  <c r="J56" i="6"/>
  <c r="L56" i="6"/>
  <c r="N56" i="6"/>
  <c r="H56" i="6"/>
  <c r="N73" i="1"/>
  <c r="I90" i="1"/>
  <c r="K38" i="5" s="1"/>
  <c r="F90" i="1"/>
  <c r="I38" i="5" s="1"/>
  <c r="F86" i="1"/>
  <c r="I33" i="5" s="1"/>
  <c r="F85" i="1"/>
  <c r="I32" i="5" s="1"/>
  <c r="G25" i="4"/>
  <c r="H24" i="4"/>
  <c r="G23" i="4"/>
  <c r="G22" i="4"/>
  <c r="G20" i="4"/>
  <c r="H16" i="3"/>
  <c r="G16" i="3" s="1"/>
  <c r="H14" i="3"/>
  <c r="H10" i="3"/>
  <c r="G10" i="3" s="1"/>
  <c r="O12" i="1"/>
  <c r="H41" i="2"/>
  <c r="H37" i="2"/>
  <c r="K33" i="2"/>
  <c r="K30" i="2"/>
  <c r="G28" i="2"/>
  <c r="L10" i="2"/>
  <c r="I10" i="2"/>
  <c r="E31" i="19"/>
  <c r="E30" i="19"/>
  <c r="F44" i="19"/>
  <c r="G44" i="19"/>
  <c r="F45" i="19"/>
  <c r="G30" i="19"/>
  <c r="G31" i="19"/>
  <c r="D44" i="19"/>
  <c r="D45" i="19"/>
  <c r="P45" i="19" s="1"/>
  <c r="E44" i="19"/>
  <c r="G45" i="19"/>
  <c r="J44" i="19"/>
  <c r="H44" i="19"/>
  <c r="I44" i="19"/>
  <c r="F4" i="12"/>
  <c r="F16" i="12" s="1"/>
  <c r="H30" i="19"/>
  <c r="I30" i="19"/>
  <c r="H31" i="19"/>
  <c r="K44" i="19"/>
  <c r="E45" i="19"/>
  <c r="H45" i="19"/>
  <c r="L44" i="19"/>
  <c r="J30" i="19"/>
  <c r="I31" i="19"/>
  <c r="I45" i="19"/>
  <c r="M44" i="19"/>
  <c r="M45" i="19" s="1"/>
  <c r="J31" i="19"/>
  <c r="K30" i="19"/>
  <c r="J45" i="19"/>
  <c r="K31" i="19"/>
  <c r="N44" i="19"/>
  <c r="N45" i="19" s="1"/>
  <c r="L31" i="19"/>
  <c r="L30" i="19"/>
  <c r="L45" i="19"/>
  <c r="K45" i="19"/>
  <c r="M30" i="19"/>
  <c r="O44" i="19"/>
  <c r="M31" i="19"/>
  <c r="N30" i="19"/>
  <c r="N31" i="19"/>
  <c r="O30" i="19"/>
  <c r="O31" i="19"/>
  <c r="O45" i="19"/>
  <c r="L18" i="18"/>
  <c r="R18" i="18"/>
  <c r="D29" i="4" l="1"/>
  <c r="O18" i="18"/>
  <c r="P44" i="19"/>
  <c r="D57" i="19"/>
  <c r="E15" i="19"/>
  <c r="E53" i="19" s="1"/>
  <c r="E13" i="19"/>
  <c r="E18" i="19" s="1"/>
  <c r="E56" i="19" s="1"/>
  <c r="E33" i="19"/>
  <c r="E35" i="19"/>
  <c r="F5" i="12"/>
  <c r="F17" i="12" s="1"/>
  <c r="F10" i="12"/>
  <c r="L92" i="6"/>
  <c r="L93" i="6" s="1"/>
  <c r="H80" i="6"/>
  <c r="F80" i="6"/>
  <c r="F81" i="6" s="1"/>
  <c r="M35" i="6"/>
  <c r="H92" i="6"/>
  <c r="I193" i="6"/>
  <c r="F164" i="1"/>
  <c r="I11" i="7" s="1"/>
  <c r="O18" i="1"/>
  <c r="I13" i="2" s="1"/>
  <c r="K36" i="10"/>
  <c r="I187" i="6"/>
  <c r="J74" i="6"/>
  <c r="R113" i="6"/>
  <c r="R114" i="6"/>
  <c r="J75" i="6"/>
  <c r="K34" i="10"/>
  <c r="K35" i="10"/>
  <c r="H63" i="6"/>
  <c r="F12" i="19"/>
  <c r="F10" i="19"/>
  <c r="F9" i="19"/>
  <c r="E14" i="19"/>
  <c r="E52" i="19" s="1"/>
  <c r="D21" i="19"/>
  <c r="D59" i="19" s="1"/>
  <c r="G12" i="3"/>
  <c r="G14" i="3" s="1"/>
  <c r="H38" i="2"/>
  <c r="F9" i="4"/>
  <c r="H42" i="2"/>
  <c r="I13" i="4"/>
  <c r="F6" i="12"/>
  <c r="F7" i="12" s="1"/>
  <c r="E46" i="4"/>
  <c r="G39" i="4"/>
  <c r="H40" i="2"/>
  <c r="H18" i="2"/>
  <c r="H19" i="2" s="1"/>
  <c r="H20" i="2" s="1"/>
  <c r="N173" i="6"/>
  <c r="I138" i="6"/>
  <c r="H39" i="2"/>
  <c r="M34" i="6"/>
  <c r="I29" i="7"/>
  <c r="AD29" i="7" s="1"/>
  <c r="M32" i="6"/>
  <c r="L173" i="6"/>
  <c r="N138" i="6"/>
  <c r="L81" i="6"/>
  <c r="U28" i="10"/>
  <c r="H139" i="6"/>
  <c r="L138" i="6"/>
  <c r="H136" i="6"/>
  <c r="L137" i="6"/>
  <c r="H140" i="6"/>
  <c r="H137" i="6"/>
  <c r="M33" i="6"/>
  <c r="H81" i="6" l="1"/>
  <c r="R80" i="6"/>
  <c r="H93" i="6"/>
  <c r="R92" i="6"/>
  <c r="L20" i="2"/>
  <c r="I20" i="2"/>
  <c r="G30" i="4"/>
  <c r="G32" i="4" s="1"/>
  <c r="G4" i="12"/>
  <c r="G16" i="12" s="1"/>
  <c r="E51" i="19"/>
  <c r="F12" i="12"/>
  <c r="U8" i="12"/>
  <c r="E20" i="19"/>
  <c r="F9" i="12"/>
  <c r="F11" i="12" s="1"/>
  <c r="E36" i="4"/>
  <c r="J80" i="6"/>
  <c r="J81" i="6"/>
  <c r="F13" i="19"/>
  <c r="G12" i="19"/>
  <c r="G10" i="19"/>
  <c r="F15" i="19"/>
  <c r="F53" i="19" s="1"/>
  <c r="E16" i="19"/>
  <c r="E54" i="19" s="1"/>
  <c r="G9" i="19"/>
  <c r="F14" i="19"/>
  <c r="F52" i="19" s="1"/>
  <c r="F8" i="12"/>
  <c r="G40" i="4"/>
  <c r="G45" i="4" s="1"/>
  <c r="J14" i="2"/>
  <c r="I18" i="2"/>
  <c r="P20" i="2" s="1"/>
  <c r="J19" i="2"/>
  <c r="I15" i="2"/>
  <c r="L15" i="2"/>
  <c r="G35" i="4" l="1"/>
  <c r="G33" i="4"/>
  <c r="G31" i="4"/>
  <c r="H34" i="4"/>
  <c r="F18" i="19"/>
  <c r="F56" i="19" s="1"/>
  <c r="F51" i="19"/>
  <c r="F50" i="19" s="1"/>
  <c r="E50" i="19"/>
  <c r="G6" i="12"/>
  <c r="G7" i="12" s="1"/>
  <c r="G5" i="12"/>
  <c r="G17" i="12" s="1"/>
  <c r="E17" i="19"/>
  <c r="E55" i="19" s="1"/>
  <c r="E19" i="19"/>
  <c r="H12" i="19"/>
  <c r="G13" i="19"/>
  <c r="H10" i="19"/>
  <c r="G15" i="19"/>
  <c r="G53" i="19" s="1"/>
  <c r="E21" i="19"/>
  <c r="E59" i="19" s="1"/>
  <c r="H9" i="19"/>
  <c r="G14" i="19"/>
  <c r="G52" i="19" s="1"/>
  <c r="F16" i="19"/>
  <c r="F54" i="19" s="1"/>
  <c r="H4" i="12"/>
  <c r="H16" i="12" s="1"/>
  <c r="U12" i="12"/>
  <c r="G42" i="4"/>
  <c r="H44" i="4"/>
  <c r="G43" i="4"/>
  <c r="G41" i="4"/>
  <c r="G12" i="12" l="1"/>
  <c r="F57" i="19"/>
  <c r="F20" i="19"/>
  <c r="G18" i="19"/>
  <c r="G56" i="19" s="1"/>
  <c r="G51" i="19"/>
  <c r="G50" i="19" s="1"/>
  <c r="E57" i="19"/>
  <c r="G9" i="12" s="1"/>
  <c r="E58" i="19"/>
  <c r="G10" i="12" s="1"/>
  <c r="G8" i="12"/>
  <c r="F58" i="19"/>
  <c r="F17" i="19"/>
  <c r="F55" i="19" s="1"/>
  <c r="F19" i="19"/>
  <c r="G20" i="19"/>
  <c r="I12" i="19"/>
  <c r="H13" i="19"/>
  <c r="H6" i="12"/>
  <c r="I5" i="12"/>
  <c r="I17" i="12" s="1"/>
  <c r="I10" i="19"/>
  <c r="H15" i="19"/>
  <c r="H53" i="19" s="1"/>
  <c r="H5" i="12"/>
  <c r="H17" i="12" s="1"/>
  <c r="I4" i="12"/>
  <c r="I16" i="12" s="1"/>
  <c r="G16" i="19"/>
  <c r="G54" i="19" s="1"/>
  <c r="F21" i="19"/>
  <c r="F59" i="19" s="1"/>
  <c r="I9" i="19"/>
  <c r="H14" i="19"/>
  <c r="H52" i="19" s="1"/>
  <c r="G11" i="12" l="1"/>
  <c r="G58" i="19"/>
  <c r="H18" i="19"/>
  <c r="H56" i="19" s="1"/>
  <c r="H51" i="19"/>
  <c r="H50" i="19" s="1"/>
  <c r="G19" i="19"/>
  <c r="G57" i="19"/>
  <c r="H20" i="19"/>
  <c r="G17" i="19"/>
  <c r="G55" i="19" s="1"/>
  <c r="H9" i="12"/>
  <c r="H10" i="12"/>
  <c r="H12" i="12"/>
  <c r="H7" i="12"/>
  <c r="H8" i="12"/>
  <c r="I6" i="12"/>
  <c r="I7" i="12" s="1"/>
  <c r="J12" i="19"/>
  <c r="I13" i="19"/>
  <c r="J10" i="19"/>
  <c r="I15" i="19"/>
  <c r="I53" i="19" s="1"/>
  <c r="J9" i="19"/>
  <c r="I14" i="19"/>
  <c r="I52" i="19" s="1"/>
  <c r="G21" i="19"/>
  <c r="G59" i="19" s="1"/>
  <c r="H16" i="19"/>
  <c r="H54" i="19" s="1"/>
  <c r="J4" i="12"/>
  <c r="J16" i="12" s="1"/>
  <c r="H11" i="12" l="1"/>
  <c r="H58" i="19"/>
  <c r="K5" i="12"/>
  <c r="K17" i="12" s="1"/>
  <c r="I18" i="19"/>
  <c r="I56" i="19" s="1"/>
  <c r="I51" i="19"/>
  <c r="I12" i="12"/>
  <c r="H17" i="19"/>
  <c r="H55" i="19" s="1"/>
  <c r="H19" i="19"/>
  <c r="I8" i="12"/>
  <c r="I9" i="12"/>
  <c r="I10" i="12"/>
  <c r="K12" i="19"/>
  <c r="J13" i="19"/>
  <c r="J6" i="12"/>
  <c r="J7" i="12" s="1"/>
  <c r="K10" i="19"/>
  <c r="J15" i="19"/>
  <c r="J53" i="19" s="1"/>
  <c r="J5" i="12"/>
  <c r="J17" i="12" s="1"/>
  <c r="H21" i="19"/>
  <c r="H59" i="19" s="1"/>
  <c r="I16" i="19"/>
  <c r="I54" i="19" s="1"/>
  <c r="K4" i="12"/>
  <c r="K16" i="12" s="1"/>
  <c r="K9" i="19"/>
  <c r="J14" i="19"/>
  <c r="J52" i="19" s="1"/>
  <c r="I50" i="19" l="1"/>
  <c r="I58" i="19" s="1"/>
  <c r="I11" i="12"/>
  <c r="H57" i="19"/>
  <c r="J9" i="12" s="1"/>
  <c r="J18" i="19"/>
  <c r="J56" i="19" s="1"/>
  <c r="J51" i="19"/>
  <c r="J50" i="19" s="1"/>
  <c r="I57" i="19"/>
  <c r="I20" i="19"/>
  <c r="I17" i="19"/>
  <c r="I55" i="19" s="1"/>
  <c r="I19" i="19"/>
  <c r="J8" i="12"/>
  <c r="J10" i="12"/>
  <c r="J12" i="12"/>
  <c r="K6" i="12"/>
  <c r="L12" i="19"/>
  <c r="K13" i="19"/>
  <c r="L10" i="19"/>
  <c r="K15" i="19"/>
  <c r="K53" i="19" s="1"/>
  <c r="L4" i="12"/>
  <c r="L16" i="12" s="1"/>
  <c r="J16" i="19"/>
  <c r="J54" i="19" s="1"/>
  <c r="L9" i="19"/>
  <c r="K14" i="19"/>
  <c r="K52" i="19" s="1"/>
  <c r="I21" i="19"/>
  <c r="I59" i="19" s="1"/>
  <c r="J11" i="12" l="1"/>
  <c r="J20" i="19"/>
  <c r="K18" i="19"/>
  <c r="K56" i="19" s="1"/>
  <c r="K51" i="19"/>
  <c r="K50" i="19" s="1"/>
  <c r="J57" i="19"/>
  <c r="J58" i="19"/>
  <c r="K20" i="19"/>
  <c r="J17" i="19"/>
  <c r="J55" i="19" s="1"/>
  <c r="J19" i="19"/>
  <c r="K8" i="12"/>
  <c r="K9" i="12"/>
  <c r="K10" i="12"/>
  <c r="K12" i="12"/>
  <c r="M12" i="19"/>
  <c r="L13" i="19"/>
  <c r="L6" i="12"/>
  <c r="L7" i="12" s="1"/>
  <c r="K7" i="12"/>
  <c r="M5" i="12"/>
  <c r="M17" i="12" s="1"/>
  <c r="M10" i="19"/>
  <c r="L15" i="19"/>
  <c r="L53" i="19" s="1"/>
  <c r="L5" i="12"/>
  <c r="L17" i="12" s="1"/>
  <c r="M9" i="19"/>
  <c r="L14" i="19"/>
  <c r="L52" i="19" s="1"/>
  <c r="K16" i="19"/>
  <c r="K54" i="19" s="1"/>
  <c r="M4" i="12"/>
  <c r="M16" i="12" s="1"/>
  <c r="J21" i="19"/>
  <c r="J59" i="19" s="1"/>
  <c r="K11" i="12" l="1"/>
  <c r="L18" i="19"/>
  <c r="L56" i="19" s="1"/>
  <c r="L51" i="19"/>
  <c r="L50" i="19" s="1"/>
  <c r="L12" i="12"/>
  <c r="K58" i="19"/>
  <c r="K57" i="19"/>
  <c r="K17" i="19"/>
  <c r="K55" i="19" s="1"/>
  <c r="K19" i="19"/>
  <c r="L8" i="12"/>
  <c r="L10" i="12"/>
  <c r="L9" i="12"/>
  <c r="M6" i="12"/>
  <c r="N12" i="19"/>
  <c r="M13" i="19"/>
  <c r="N10" i="19"/>
  <c r="M15" i="19"/>
  <c r="M53" i="19" s="1"/>
  <c r="L16" i="19"/>
  <c r="L54" i="19" s="1"/>
  <c r="N4" i="12"/>
  <c r="N16" i="12" s="1"/>
  <c r="K21" i="19"/>
  <c r="K59" i="19" s="1"/>
  <c r="N9" i="19"/>
  <c r="M14" i="19"/>
  <c r="M52" i="19" s="1"/>
  <c r="L11" i="12" l="1"/>
  <c r="L20" i="19"/>
  <c r="O5" i="12"/>
  <c r="O17" i="12" s="1"/>
  <c r="M18" i="19"/>
  <c r="M56" i="19" s="1"/>
  <c r="M51" i="19"/>
  <c r="M50" i="19" s="1"/>
  <c r="L57" i="19"/>
  <c r="L58" i="19"/>
  <c r="L17" i="19"/>
  <c r="L55" i="19" s="1"/>
  <c r="L19" i="19"/>
  <c r="M8" i="12"/>
  <c r="M10" i="12"/>
  <c r="M9" i="12"/>
  <c r="M12" i="12"/>
  <c r="O12" i="19"/>
  <c r="P12" i="19" s="1"/>
  <c r="N13" i="19"/>
  <c r="M7" i="12"/>
  <c r="N6" i="12"/>
  <c r="N7" i="12" s="1"/>
  <c r="N5" i="12"/>
  <c r="N17" i="12" s="1"/>
  <c r="O10" i="19"/>
  <c r="P10" i="19" s="1"/>
  <c r="N15" i="19"/>
  <c r="N53" i="19" s="1"/>
  <c r="O9" i="19"/>
  <c r="P9" i="19" s="1"/>
  <c r="N14" i="19"/>
  <c r="N52" i="19" s="1"/>
  <c r="O4" i="12"/>
  <c r="O16" i="12" s="1"/>
  <c r="M16" i="19"/>
  <c r="M54" i="19" s="1"/>
  <c r="L21" i="19"/>
  <c r="L59" i="19" s="1"/>
  <c r="M11" i="12" l="1"/>
  <c r="N18" i="19"/>
  <c r="N56" i="19" s="1"/>
  <c r="N51" i="19"/>
  <c r="N50" i="19" s="1"/>
  <c r="M57" i="19"/>
  <c r="M58" i="19"/>
  <c r="M20" i="19"/>
  <c r="M17" i="19"/>
  <c r="M55" i="19" s="1"/>
  <c r="M19" i="19"/>
  <c r="N8" i="12"/>
  <c r="N10" i="12"/>
  <c r="N9" i="12"/>
  <c r="N12" i="12"/>
  <c r="O13" i="19"/>
  <c r="O6" i="12"/>
  <c r="O7" i="12" s="1"/>
  <c r="P5" i="12"/>
  <c r="P17" i="12" s="1"/>
  <c r="O15" i="19"/>
  <c r="O53" i="19" s="1"/>
  <c r="D65" i="19" s="1"/>
  <c r="M21" i="19"/>
  <c r="M59" i="19" s="1"/>
  <c r="N16" i="19"/>
  <c r="P4" i="12"/>
  <c r="P16" i="12" s="1"/>
  <c r="O14" i="19"/>
  <c r="O52" i="19" s="1"/>
  <c r="D64" i="19" s="1"/>
  <c r="N20" i="19" l="1"/>
  <c r="N11" i="12"/>
  <c r="N17" i="19"/>
  <c r="N55" i="19" s="1"/>
  <c r="N54" i="19"/>
  <c r="P14" i="19"/>
  <c r="O51" i="19"/>
  <c r="P13" i="19"/>
  <c r="N19" i="19"/>
  <c r="P15" i="19"/>
  <c r="N58" i="19"/>
  <c r="O18" i="19"/>
  <c r="O56" i="19" s="1"/>
  <c r="D69" i="19" s="1"/>
  <c r="O8" i="12"/>
  <c r="O9" i="12"/>
  <c r="O10" i="12"/>
  <c r="O12" i="12"/>
  <c r="P6" i="12"/>
  <c r="P7" i="12" s="1"/>
  <c r="N21" i="19"/>
  <c r="N59" i="19" s="1"/>
  <c r="O16" i="19"/>
  <c r="O54" i="19" s="1"/>
  <c r="O11" i="12" l="1"/>
  <c r="O50" i="19"/>
  <c r="D62" i="19" s="1"/>
  <c r="D72" i="19" s="1"/>
  <c r="D63" i="19"/>
  <c r="D67" i="19"/>
  <c r="D68" i="19"/>
  <c r="P12" i="12"/>
  <c r="P16" i="19"/>
  <c r="P18" i="19"/>
  <c r="N57" i="19"/>
  <c r="P9" i="12" s="1"/>
  <c r="O20" i="19"/>
  <c r="P20" i="19" s="1"/>
  <c r="O17" i="19"/>
  <c r="O55" i="19" s="1"/>
  <c r="O19" i="19"/>
  <c r="P19" i="19" s="1"/>
  <c r="P8" i="12"/>
  <c r="P10" i="12"/>
  <c r="Q6" i="12"/>
  <c r="Q5" i="12"/>
  <c r="Q4" i="12"/>
  <c r="O21" i="19"/>
  <c r="P11" i="12" l="1"/>
  <c r="P21" i="19"/>
  <c r="O59" i="19"/>
  <c r="Q12" i="12" s="1"/>
  <c r="O58" i="19"/>
  <c r="Q10" i="12" s="1"/>
  <c r="O57" i="19"/>
  <c r="Q9" i="12" s="1"/>
  <c r="P17" i="19"/>
  <c r="R4" i="12"/>
  <c r="Q16" i="12"/>
  <c r="R5" i="12"/>
  <c r="Q17" i="12"/>
  <c r="Q8" i="12"/>
  <c r="R8" i="12" s="1"/>
  <c r="D71" i="19"/>
  <c r="R10" i="12" s="1"/>
  <c r="Q7" i="12"/>
  <c r="R7" i="12" s="1"/>
  <c r="R6" i="12"/>
  <c r="Q11" i="12" l="1"/>
  <c r="L47" i="6"/>
  <c r="L46" i="6" s="1"/>
  <c r="R17" i="12"/>
  <c r="L45" i="6"/>
  <c r="R16" i="12"/>
  <c r="L26" i="6"/>
  <c r="D70" i="19"/>
  <c r="R9" i="12" l="1"/>
  <c r="R11" i="12" s="1"/>
  <c r="L48" i="6"/>
  <c r="R12" i="12"/>
  <c r="R26" i="6" s="1"/>
  <c r="E47" i="24" l="1"/>
  <c r="E48" i="24" l="1"/>
  <c r="E50"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tokyokankyo</author>
  </authors>
  <commentList>
    <comment ref="B12" authorId="0" shapeId="0" xr:uid="{00000000-0006-0000-0100-000001000000}">
      <text>
        <r>
          <rPr>
            <b/>
            <sz val="9"/>
            <color indexed="81"/>
            <rFont val="ＭＳ Ｐゴシック"/>
            <family val="3"/>
            <charset val="128"/>
          </rPr>
          <t>プルダウンから選択</t>
        </r>
      </text>
    </comment>
    <comment ref="B18" authorId="0" shapeId="0" xr:uid="{00000000-0006-0000-0100-000002000000}">
      <text>
        <r>
          <rPr>
            <b/>
            <sz val="9"/>
            <color indexed="81"/>
            <rFont val="ＭＳ Ｐゴシック"/>
            <family val="3"/>
            <charset val="128"/>
          </rPr>
          <t>プルダウンから選択</t>
        </r>
      </text>
    </comment>
    <comment ref="B56" authorId="0" shapeId="0" xr:uid="{00000000-0006-0000-0100-000003000000}">
      <text>
        <r>
          <rPr>
            <b/>
            <sz val="9"/>
            <color indexed="81"/>
            <rFont val="ＭＳ Ｐゴシック"/>
            <family val="3"/>
            <charset val="128"/>
          </rPr>
          <t>決まっていない場合は『未定』と記入</t>
        </r>
      </text>
    </comment>
    <comment ref="B65" authorId="0" shapeId="0" xr:uid="{00000000-0006-0000-0100-000004000000}">
      <text>
        <r>
          <rPr>
            <b/>
            <sz val="9"/>
            <color indexed="81"/>
            <rFont val="ＭＳ Ｐゴシック"/>
            <family val="3"/>
            <charset val="128"/>
          </rPr>
          <t>決まっていない場合は『未定』と記入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2" authorId="0" shapeId="0" xr:uid="{00000000-0006-0000-0300-000001000000}">
      <text>
        <r>
          <rPr>
            <sz val="9"/>
            <color indexed="81"/>
            <rFont val="ＭＳ Ｐゴシック"/>
            <family val="3"/>
            <charset val="128"/>
          </rPr>
          <t>単価の表示は、小数点以下1桁のみのですが、</t>
        </r>
        <r>
          <rPr>
            <b/>
            <sz val="9"/>
            <color indexed="81"/>
            <rFont val="ＭＳ Ｐゴシック"/>
            <family val="3"/>
            <charset val="128"/>
          </rPr>
          <t>入力は、小数点以下3桁（円単位）まで入力してください。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tokyokankyo</author>
  </authors>
  <commentList>
    <comment ref="D9" authorId="0" shapeId="0" xr:uid="{00000000-0006-0000-1300-000001000000}">
      <text>
        <r>
          <rPr>
            <b/>
            <sz val="9"/>
            <color indexed="81"/>
            <rFont val="ＭＳ Ｐゴシック"/>
            <family val="3"/>
            <charset val="128"/>
          </rPr>
          <t>補機に使用される所要電力を差し引く</t>
        </r>
      </text>
    </comment>
  </commentList>
</comments>
</file>

<file path=xl/sharedStrings.xml><?xml version="1.0" encoding="utf-8"?>
<sst xmlns="http://schemas.openxmlformats.org/spreadsheetml/2006/main" count="2004" uniqueCount="1088">
  <si>
    <t>第1号</t>
    <rPh sb="0" eb="1">
      <t>ダイ</t>
    </rPh>
    <rPh sb="2" eb="3">
      <t>ゴウ</t>
    </rPh>
    <phoneticPr fontId="2"/>
  </si>
  <si>
    <t>事業の名称</t>
    <rPh sb="0" eb="2">
      <t>ジギョウ</t>
    </rPh>
    <rPh sb="3" eb="5">
      <t>メイショウ</t>
    </rPh>
    <phoneticPr fontId="2"/>
  </si>
  <si>
    <t>区市町村</t>
    <rPh sb="0" eb="4">
      <t>クシチョウソン</t>
    </rPh>
    <phoneticPr fontId="2"/>
  </si>
  <si>
    <t>番地等</t>
    <rPh sb="0" eb="2">
      <t>バンチ</t>
    </rPh>
    <rPh sb="2" eb="3">
      <t>トウ</t>
    </rPh>
    <phoneticPr fontId="2"/>
  </si>
  <si>
    <t>助成金交付申請額</t>
    <rPh sb="0" eb="3">
      <t>ジョセイキン</t>
    </rPh>
    <rPh sb="3" eb="5">
      <t>コウフ</t>
    </rPh>
    <rPh sb="5" eb="8">
      <t>シンセイガク</t>
    </rPh>
    <phoneticPr fontId="2"/>
  </si>
  <si>
    <t>部署名（○部△課）</t>
    <rPh sb="0" eb="2">
      <t>ブショ</t>
    </rPh>
    <rPh sb="2" eb="3">
      <t>ナ</t>
    </rPh>
    <rPh sb="5" eb="6">
      <t>ブ</t>
    </rPh>
    <rPh sb="7" eb="8">
      <t>カ</t>
    </rPh>
    <phoneticPr fontId="2"/>
  </si>
  <si>
    <t>氏名</t>
    <rPh sb="0" eb="2">
      <t>シメイ</t>
    </rPh>
    <phoneticPr fontId="2"/>
  </si>
  <si>
    <t>電話番号</t>
    <rPh sb="0" eb="2">
      <t>デンワ</t>
    </rPh>
    <rPh sb="2" eb="4">
      <t>バンゴウ</t>
    </rPh>
    <phoneticPr fontId="2"/>
  </si>
  <si>
    <t>携帯電話</t>
    <rPh sb="0" eb="2">
      <t>ケイタイ</t>
    </rPh>
    <rPh sb="2" eb="4">
      <t>デンワ</t>
    </rPh>
    <phoneticPr fontId="2"/>
  </si>
  <si>
    <t>事業の概要</t>
    <rPh sb="0" eb="2">
      <t>ジギョウ</t>
    </rPh>
    <rPh sb="3" eb="5">
      <t>ガイヨウ</t>
    </rPh>
    <phoneticPr fontId="2"/>
  </si>
  <si>
    <t>概要　1</t>
    <rPh sb="0" eb="2">
      <t>ガイヨウ</t>
    </rPh>
    <phoneticPr fontId="2"/>
  </si>
  <si>
    <t>概要　2</t>
    <rPh sb="0" eb="2">
      <t>ガイヨウ</t>
    </rPh>
    <phoneticPr fontId="2"/>
  </si>
  <si>
    <t>概要　3</t>
    <rPh sb="0" eb="2">
      <t>ガイヨウ</t>
    </rPh>
    <phoneticPr fontId="2"/>
  </si>
  <si>
    <t>概要　4</t>
    <rPh sb="0" eb="2">
      <t>ガイヨウ</t>
    </rPh>
    <phoneticPr fontId="2"/>
  </si>
  <si>
    <t>総括的連絡先</t>
    <rPh sb="0" eb="3">
      <t>ソウカツテキ</t>
    </rPh>
    <rPh sb="3" eb="6">
      <t>レンラクサキ</t>
    </rPh>
    <phoneticPr fontId="2"/>
  </si>
  <si>
    <t>時間区分1</t>
    <rPh sb="0" eb="2">
      <t>ジカン</t>
    </rPh>
    <rPh sb="2" eb="4">
      <t>クブン</t>
    </rPh>
    <phoneticPr fontId="2"/>
  </si>
  <si>
    <t>時間区分2</t>
    <rPh sb="0" eb="2">
      <t>ジカン</t>
    </rPh>
    <rPh sb="2" eb="4">
      <t>クブン</t>
    </rPh>
    <phoneticPr fontId="2"/>
  </si>
  <si>
    <t>区域</t>
    <rPh sb="0" eb="2">
      <t>クイキ</t>
    </rPh>
    <phoneticPr fontId="2"/>
  </si>
  <si>
    <t>時間区分3</t>
    <rPh sb="0" eb="2">
      <t>ジカン</t>
    </rPh>
    <rPh sb="2" eb="4">
      <t>クブン</t>
    </rPh>
    <phoneticPr fontId="2"/>
  </si>
  <si>
    <t>～</t>
    <phoneticPr fontId="2"/>
  </si>
  <si>
    <t>使用燃料</t>
    <rPh sb="0" eb="2">
      <t>シヨウ</t>
    </rPh>
    <rPh sb="2" eb="4">
      <t>ネンリョウ</t>
    </rPh>
    <phoneticPr fontId="2"/>
  </si>
  <si>
    <t>No.2</t>
  </si>
  <si>
    <t>No.3</t>
  </si>
  <si>
    <t>No.4</t>
  </si>
  <si>
    <t>No.1</t>
    <phoneticPr fontId="2"/>
  </si>
  <si>
    <t>kW</t>
    <phoneticPr fontId="2"/>
  </si>
  <si>
    <t>製造者
（予定）</t>
    <rPh sb="0" eb="2">
      <t>セイゾウ</t>
    </rPh>
    <rPh sb="2" eb="3">
      <t>シャ</t>
    </rPh>
    <rPh sb="5" eb="7">
      <t>ヨテイ</t>
    </rPh>
    <phoneticPr fontId="2"/>
  </si>
  <si>
    <t>型式
（予定）</t>
    <rPh sb="0" eb="2">
      <t>カタシキ</t>
    </rPh>
    <rPh sb="4" eb="6">
      <t>ヨテイ</t>
    </rPh>
    <phoneticPr fontId="2"/>
  </si>
  <si>
    <t>－</t>
    <phoneticPr fontId="2"/>
  </si>
  <si>
    <t>燃料の種類</t>
    <rPh sb="0" eb="2">
      <t>ネンリョウ</t>
    </rPh>
    <rPh sb="3" eb="5">
      <t>シュルイ</t>
    </rPh>
    <phoneticPr fontId="2"/>
  </si>
  <si>
    <t>定格電圧</t>
    <rPh sb="0" eb="2">
      <t>テイカク</t>
    </rPh>
    <rPh sb="2" eb="4">
      <t>デンアツ</t>
    </rPh>
    <phoneticPr fontId="2"/>
  </si>
  <si>
    <t>定格周波数</t>
    <rPh sb="0" eb="2">
      <t>テイカク</t>
    </rPh>
    <rPh sb="2" eb="5">
      <t>シュウハスウ</t>
    </rPh>
    <phoneticPr fontId="2"/>
  </si>
  <si>
    <t>%</t>
    <phoneticPr fontId="2"/>
  </si>
  <si>
    <t>V</t>
    <phoneticPr fontId="2"/>
  </si>
  <si>
    <t>Hz</t>
    <phoneticPr fontId="2"/>
  </si>
  <si>
    <t>工事完了予定（年/月）</t>
    <rPh sb="0" eb="2">
      <t>コウジ</t>
    </rPh>
    <rPh sb="2" eb="4">
      <t>カンリョウ</t>
    </rPh>
    <rPh sb="4" eb="6">
      <t>ヨテイ</t>
    </rPh>
    <rPh sb="7" eb="8">
      <t>ネン</t>
    </rPh>
    <rPh sb="9" eb="10">
      <t>ゲツ</t>
    </rPh>
    <phoneticPr fontId="2"/>
  </si>
  <si>
    <t>人</t>
    <rPh sb="0" eb="1">
      <t>ニン</t>
    </rPh>
    <phoneticPr fontId="2"/>
  </si>
  <si>
    <t>外形寸法</t>
    <rPh sb="0" eb="2">
      <t>ガイケイ</t>
    </rPh>
    <rPh sb="2" eb="4">
      <t>スンポウ</t>
    </rPh>
    <phoneticPr fontId="2"/>
  </si>
  <si>
    <t>自己所有</t>
    <rPh sb="0" eb="2">
      <t>ジコ</t>
    </rPh>
    <rPh sb="2" eb="4">
      <t>ショユウ</t>
    </rPh>
    <phoneticPr fontId="2"/>
  </si>
  <si>
    <t>他人所有</t>
    <rPh sb="0" eb="2">
      <t>タニン</t>
    </rPh>
    <rPh sb="2" eb="4">
      <t>ショユウ</t>
    </rPh>
    <phoneticPr fontId="2"/>
  </si>
  <si>
    <t>可能</t>
    <rPh sb="0" eb="2">
      <t>カノウ</t>
    </rPh>
    <phoneticPr fontId="2"/>
  </si>
  <si>
    <t>不可能</t>
    <rPh sb="0" eb="3">
      <t>フカノウ</t>
    </rPh>
    <phoneticPr fontId="2"/>
  </si>
  <si>
    <t>騒音規制の基準遵守</t>
    <rPh sb="0" eb="2">
      <t>ソウオン</t>
    </rPh>
    <rPh sb="2" eb="4">
      <t>キセイ</t>
    </rPh>
    <rPh sb="5" eb="7">
      <t>キジュン</t>
    </rPh>
    <rPh sb="7" eb="9">
      <t>ジュンシュ</t>
    </rPh>
    <phoneticPr fontId="2"/>
  </si>
  <si>
    <t>振動規制の基準遵守</t>
    <rPh sb="0" eb="2">
      <t>シンドウ</t>
    </rPh>
    <rPh sb="2" eb="4">
      <t>キセイ</t>
    </rPh>
    <rPh sb="5" eb="7">
      <t>キジュン</t>
    </rPh>
    <rPh sb="7" eb="9">
      <t>ジュンシュ</t>
    </rPh>
    <phoneticPr fontId="2"/>
  </si>
  <si>
    <t>窒素酸化物規制
の基準遵守</t>
    <rPh sb="0" eb="2">
      <t>チッソ</t>
    </rPh>
    <rPh sb="2" eb="5">
      <t>サンカブツ</t>
    </rPh>
    <rPh sb="5" eb="7">
      <t>キセイ</t>
    </rPh>
    <rPh sb="9" eb="11">
      <t>キジュン</t>
    </rPh>
    <rPh sb="11" eb="13">
      <t>ジュンシュ</t>
    </rPh>
    <phoneticPr fontId="2"/>
  </si>
  <si>
    <t>ESCO契約</t>
    <rPh sb="4" eb="6">
      <t>ケイヤク</t>
    </rPh>
    <phoneticPr fontId="2"/>
  </si>
  <si>
    <t>リース契約</t>
    <rPh sb="3" eb="5">
      <t>ケイヤク</t>
    </rPh>
    <phoneticPr fontId="2"/>
  </si>
  <si>
    <t>割賦契約</t>
    <rPh sb="0" eb="2">
      <t>カップ</t>
    </rPh>
    <rPh sb="2" eb="4">
      <t>ケイヤク</t>
    </rPh>
    <phoneticPr fontId="2"/>
  </si>
  <si>
    <t>熱供給契約</t>
    <rPh sb="0" eb="1">
      <t>ネツ</t>
    </rPh>
    <rPh sb="1" eb="3">
      <t>キョウキュウ</t>
    </rPh>
    <rPh sb="3" eb="5">
      <t>ケイヤク</t>
    </rPh>
    <phoneticPr fontId="2"/>
  </si>
  <si>
    <t>有</t>
    <rPh sb="0" eb="1">
      <t>ア</t>
    </rPh>
    <phoneticPr fontId="2"/>
  </si>
  <si>
    <t>無</t>
    <rPh sb="0" eb="1">
      <t>ナシ</t>
    </rPh>
    <phoneticPr fontId="2"/>
  </si>
  <si>
    <t>ESCO契約の種類</t>
    <rPh sb="4" eb="6">
      <t>ケイヤク</t>
    </rPh>
    <rPh sb="7" eb="9">
      <t>シュルイ</t>
    </rPh>
    <phoneticPr fontId="2"/>
  </si>
  <si>
    <t>シェアード</t>
    <phoneticPr fontId="2"/>
  </si>
  <si>
    <t>ギャランティード</t>
    <phoneticPr fontId="2"/>
  </si>
  <si>
    <t>契約期間</t>
    <rPh sb="0" eb="2">
      <t>ケイヤク</t>
    </rPh>
    <rPh sb="2" eb="4">
      <t>キカン</t>
    </rPh>
    <phoneticPr fontId="2"/>
  </si>
  <si>
    <t>開始年月</t>
    <rPh sb="0" eb="2">
      <t>カイシ</t>
    </rPh>
    <rPh sb="2" eb="4">
      <t>ネンゲツ</t>
    </rPh>
    <phoneticPr fontId="2"/>
  </si>
  <si>
    <t>終了年月</t>
    <rPh sb="0" eb="2">
      <t>シュウリョウ</t>
    </rPh>
    <rPh sb="2" eb="4">
      <t>ネンゲツ</t>
    </rPh>
    <phoneticPr fontId="2"/>
  </si>
  <si>
    <t>期間</t>
    <rPh sb="0" eb="2">
      <t>キカン</t>
    </rPh>
    <phoneticPr fontId="2"/>
  </si>
  <si>
    <t>年間</t>
    <rPh sb="0" eb="1">
      <t>ネン</t>
    </rPh>
    <rPh sb="1" eb="2">
      <t>カン</t>
    </rPh>
    <phoneticPr fontId="2"/>
  </si>
  <si>
    <t>助成事業の工程</t>
    <rPh sb="0" eb="2">
      <t>ジョセイ</t>
    </rPh>
    <rPh sb="2" eb="4">
      <t>ジギョウ</t>
    </rPh>
    <rPh sb="5" eb="7">
      <t>コウテイ</t>
    </rPh>
    <phoneticPr fontId="2"/>
  </si>
  <si>
    <t>事業開始日（予定）</t>
    <rPh sb="0" eb="2">
      <t>ジギョウ</t>
    </rPh>
    <rPh sb="2" eb="4">
      <t>カイシ</t>
    </rPh>
    <rPh sb="4" eb="5">
      <t>ヒ</t>
    </rPh>
    <rPh sb="6" eb="8">
      <t>ヨテイ</t>
    </rPh>
    <phoneticPr fontId="2"/>
  </si>
  <si>
    <t>完了予定日</t>
    <rPh sb="0" eb="2">
      <t>カンリョウ</t>
    </rPh>
    <rPh sb="2" eb="5">
      <t>ヨテイビ</t>
    </rPh>
    <phoneticPr fontId="2"/>
  </si>
  <si>
    <t>工事日数</t>
    <rPh sb="0" eb="2">
      <t>コウジ</t>
    </rPh>
    <rPh sb="2" eb="4">
      <t>ニッスウ</t>
    </rPh>
    <phoneticPr fontId="2"/>
  </si>
  <si>
    <t>資金計画</t>
    <rPh sb="0" eb="2">
      <t>シキン</t>
    </rPh>
    <rPh sb="2" eb="4">
      <t>ケイカク</t>
    </rPh>
    <phoneticPr fontId="2"/>
  </si>
  <si>
    <t>調達先</t>
    <rPh sb="0" eb="2">
      <t>チョウタツ</t>
    </rPh>
    <rPh sb="2" eb="3">
      <t>サキ</t>
    </rPh>
    <phoneticPr fontId="2"/>
  </si>
  <si>
    <t>自己資金</t>
    <rPh sb="0" eb="2">
      <t>ジコ</t>
    </rPh>
    <rPh sb="2" eb="4">
      <t>シキン</t>
    </rPh>
    <phoneticPr fontId="2"/>
  </si>
  <si>
    <t>借入金</t>
    <rPh sb="0" eb="1">
      <t>シャク</t>
    </rPh>
    <rPh sb="1" eb="3">
      <t>ニュウキン</t>
    </rPh>
    <phoneticPr fontId="2"/>
  </si>
  <si>
    <t>リース事業者</t>
    <rPh sb="3" eb="5">
      <t>ジギョウ</t>
    </rPh>
    <rPh sb="5" eb="6">
      <t>シャ</t>
    </rPh>
    <phoneticPr fontId="2"/>
  </si>
  <si>
    <t>ESCO事業者</t>
    <rPh sb="4" eb="7">
      <t>ジギョウシャ</t>
    </rPh>
    <phoneticPr fontId="2"/>
  </si>
  <si>
    <t>熱供給事業者</t>
    <rPh sb="0" eb="1">
      <t>ネツ</t>
    </rPh>
    <rPh sb="1" eb="3">
      <t>キョウキュウ</t>
    </rPh>
    <rPh sb="3" eb="5">
      <t>ジギョウ</t>
    </rPh>
    <rPh sb="5" eb="6">
      <t>シャ</t>
    </rPh>
    <phoneticPr fontId="2"/>
  </si>
  <si>
    <t>日間</t>
    <rPh sb="0" eb="1">
      <t>ヒ</t>
    </rPh>
    <rPh sb="1" eb="2">
      <t>カン</t>
    </rPh>
    <phoneticPr fontId="2"/>
  </si>
  <si>
    <t>千円</t>
    <rPh sb="0" eb="2">
      <t>センエン</t>
    </rPh>
    <phoneticPr fontId="2"/>
  </si>
  <si>
    <t>開業・設立年月日</t>
    <rPh sb="0" eb="2">
      <t>カイギョウ</t>
    </rPh>
    <rPh sb="3" eb="5">
      <t>セツリツ</t>
    </rPh>
    <rPh sb="5" eb="8">
      <t>ネンガッピ</t>
    </rPh>
    <phoneticPr fontId="2"/>
  </si>
  <si>
    <t>日本標準産業分類
による業種</t>
    <rPh sb="0" eb="2">
      <t>ニホン</t>
    </rPh>
    <rPh sb="2" eb="4">
      <t>ヒョウジュン</t>
    </rPh>
    <rPh sb="4" eb="6">
      <t>サンギョウ</t>
    </rPh>
    <rPh sb="6" eb="8">
      <t>ブンルイ</t>
    </rPh>
    <rPh sb="12" eb="14">
      <t>ギョウシュ</t>
    </rPh>
    <phoneticPr fontId="2"/>
  </si>
  <si>
    <t>大分類</t>
    <rPh sb="0" eb="3">
      <t>ダイブンルイ</t>
    </rPh>
    <phoneticPr fontId="2"/>
  </si>
  <si>
    <t>中分類</t>
    <rPh sb="0" eb="3">
      <t>チュウブンルイ</t>
    </rPh>
    <phoneticPr fontId="2"/>
  </si>
  <si>
    <t>資本金（出資金）</t>
    <rPh sb="0" eb="3">
      <t>シホンキン</t>
    </rPh>
    <rPh sb="4" eb="7">
      <t>シュッシキン</t>
    </rPh>
    <phoneticPr fontId="2"/>
  </si>
  <si>
    <t>株主数「出資者数）</t>
    <rPh sb="0" eb="2">
      <t>カブヌシ</t>
    </rPh>
    <rPh sb="2" eb="3">
      <t>スウ</t>
    </rPh>
    <rPh sb="4" eb="7">
      <t>シュッシシャ</t>
    </rPh>
    <rPh sb="7" eb="8">
      <t>スウ</t>
    </rPh>
    <phoneticPr fontId="2"/>
  </si>
  <si>
    <t>発行済株式総数（出資総額）</t>
    <rPh sb="0" eb="2">
      <t>ハッコウ</t>
    </rPh>
    <rPh sb="2" eb="3">
      <t>ズ</t>
    </rPh>
    <rPh sb="3" eb="5">
      <t>カブシキ</t>
    </rPh>
    <rPh sb="5" eb="7">
      <t>ソウスウ</t>
    </rPh>
    <rPh sb="8" eb="10">
      <t>シュッシ</t>
    </rPh>
    <rPh sb="10" eb="12">
      <t>ソウガク</t>
    </rPh>
    <phoneticPr fontId="2"/>
  </si>
  <si>
    <t>役員数</t>
    <rPh sb="0" eb="2">
      <t>ヤクイン</t>
    </rPh>
    <rPh sb="2" eb="3">
      <t>スウ</t>
    </rPh>
    <phoneticPr fontId="2"/>
  </si>
  <si>
    <t>従業員数（役員を除く）</t>
    <rPh sb="0" eb="3">
      <t>ジュウギョウイン</t>
    </rPh>
    <rPh sb="3" eb="4">
      <t>スウ</t>
    </rPh>
    <rPh sb="5" eb="7">
      <t>ヤクイン</t>
    </rPh>
    <rPh sb="8" eb="9">
      <t>ノゾ</t>
    </rPh>
    <phoneticPr fontId="2"/>
  </si>
  <si>
    <t>人（法人を含む）</t>
    <rPh sb="0" eb="1">
      <t>ニン</t>
    </rPh>
    <rPh sb="2" eb="4">
      <t>ホウジン</t>
    </rPh>
    <rPh sb="5" eb="6">
      <t>フク</t>
    </rPh>
    <phoneticPr fontId="2"/>
  </si>
  <si>
    <t>株</t>
    <rPh sb="0" eb="1">
      <t>カブ</t>
    </rPh>
    <phoneticPr fontId="2"/>
  </si>
  <si>
    <t>売上高の状況</t>
    <rPh sb="0" eb="2">
      <t>ウリアゲ</t>
    </rPh>
    <rPh sb="2" eb="3">
      <t>ダカ</t>
    </rPh>
    <rPh sb="4" eb="6">
      <t>ジョウキョウ</t>
    </rPh>
    <phoneticPr fontId="2"/>
  </si>
  <si>
    <t>金額</t>
    <rPh sb="0" eb="2">
      <t>キンガク</t>
    </rPh>
    <phoneticPr fontId="2"/>
  </si>
  <si>
    <t>割合</t>
    <rPh sb="0" eb="2">
      <t>ワリアイ</t>
    </rPh>
    <phoneticPr fontId="2"/>
  </si>
  <si>
    <t>主な製品・商品・サービス名</t>
    <rPh sb="0" eb="1">
      <t>オモ</t>
    </rPh>
    <rPh sb="2" eb="4">
      <t>セイヒン</t>
    </rPh>
    <rPh sb="5" eb="7">
      <t>ショウヒン</t>
    </rPh>
    <rPh sb="12" eb="13">
      <t>ナ</t>
    </rPh>
    <phoneticPr fontId="2"/>
  </si>
  <si>
    <t>第1位</t>
    <rPh sb="0" eb="1">
      <t>ダイ</t>
    </rPh>
    <rPh sb="2" eb="3">
      <t>イ</t>
    </rPh>
    <phoneticPr fontId="2"/>
  </si>
  <si>
    <t>第2位</t>
    <rPh sb="0" eb="1">
      <t>ダイ</t>
    </rPh>
    <rPh sb="2" eb="3">
      <t>イ</t>
    </rPh>
    <phoneticPr fontId="2"/>
  </si>
  <si>
    <t>第3位</t>
    <rPh sb="0" eb="1">
      <t>ダイ</t>
    </rPh>
    <rPh sb="2" eb="3">
      <t>イ</t>
    </rPh>
    <phoneticPr fontId="2"/>
  </si>
  <si>
    <t>契約
期間</t>
    <rPh sb="0" eb="2">
      <t>ケイヤク</t>
    </rPh>
    <rPh sb="3" eb="5">
      <t>キカン</t>
    </rPh>
    <phoneticPr fontId="2"/>
  </si>
  <si>
    <t>役職名</t>
    <rPh sb="0" eb="2">
      <t>ヤクショク</t>
    </rPh>
    <rPh sb="2" eb="3">
      <t>ナ</t>
    </rPh>
    <phoneticPr fontId="2"/>
  </si>
  <si>
    <t>氏名</t>
    <rPh sb="0" eb="2">
      <t>シメイ</t>
    </rPh>
    <phoneticPr fontId="2"/>
  </si>
  <si>
    <t>kW</t>
    <phoneticPr fontId="2"/>
  </si>
  <si>
    <t>（Eメール</t>
    <phoneticPr fontId="6"/>
  </si>
  <si>
    <t>総括的連絡先</t>
    <rPh sb="0" eb="3">
      <t>ソウカツテキ</t>
    </rPh>
    <phoneticPr fontId="2"/>
  </si>
  <si>
    <t>担当者氏名</t>
    <rPh sb="0" eb="3">
      <t>タントウシャ</t>
    </rPh>
    <rPh sb="3" eb="5">
      <t>シメイ</t>
    </rPh>
    <phoneticPr fontId="2"/>
  </si>
  <si>
    <t>会社名</t>
    <rPh sb="0" eb="2">
      <t>カイシャ</t>
    </rPh>
    <rPh sb="2" eb="3">
      <t>ナ</t>
    </rPh>
    <phoneticPr fontId="2"/>
  </si>
  <si>
    <t>複数事業所がある場合は、主要な1箇所の名称のみを記載し、その他○○箇所と記載すること。また、所在地については、主要な1箇所の所在地を記載すること。</t>
    <rPh sb="0" eb="2">
      <t>フクスウ</t>
    </rPh>
    <rPh sb="2" eb="5">
      <t>ジギョウショ</t>
    </rPh>
    <rPh sb="8" eb="10">
      <t>バアイ</t>
    </rPh>
    <rPh sb="12" eb="14">
      <t>シュヨウ</t>
    </rPh>
    <rPh sb="16" eb="18">
      <t>カショ</t>
    </rPh>
    <rPh sb="19" eb="21">
      <t>メイショウ</t>
    </rPh>
    <rPh sb="24" eb="26">
      <t>キサイ</t>
    </rPh>
    <rPh sb="30" eb="31">
      <t>タ</t>
    </rPh>
    <rPh sb="33" eb="35">
      <t>カショ</t>
    </rPh>
    <rPh sb="36" eb="38">
      <t>キサイ</t>
    </rPh>
    <rPh sb="46" eb="49">
      <t>ショザイチ</t>
    </rPh>
    <rPh sb="55" eb="57">
      <t>シュヨウ</t>
    </rPh>
    <rPh sb="59" eb="61">
      <t>カショ</t>
    </rPh>
    <rPh sb="62" eb="65">
      <t>ショザイチ</t>
    </rPh>
    <rPh sb="66" eb="68">
      <t>キサイ</t>
    </rPh>
    <phoneticPr fontId="6"/>
  </si>
  <si>
    <t>郵便番号</t>
    <rPh sb="0" eb="2">
      <t>ユウビン</t>
    </rPh>
    <rPh sb="2" eb="4">
      <t>バンゴウ</t>
    </rPh>
    <phoneticPr fontId="2"/>
  </si>
  <si>
    <t>住所</t>
    <rPh sb="0" eb="2">
      <t>ジュウショ</t>
    </rPh>
    <phoneticPr fontId="2"/>
  </si>
  <si>
    <t>FAX番号</t>
    <rPh sb="3" eb="5">
      <t>バンゴウ</t>
    </rPh>
    <phoneticPr fontId="2"/>
  </si>
  <si>
    <t>代表者役職名</t>
    <rPh sb="0" eb="3">
      <t>ダイヒョウシャ</t>
    </rPh>
    <rPh sb="3" eb="6">
      <t>ヤクショクメイ</t>
    </rPh>
    <phoneticPr fontId="2"/>
  </si>
  <si>
    <t>代表者氏名</t>
    <rPh sb="0" eb="3">
      <t>ダイヒョウシャ</t>
    </rPh>
    <rPh sb="3" eb="5">
      <t>シメイ</t>
    </rPh>
    <phoneticPr fontId="2"/>
  </si>
  <si>
    <t>電話</t>
    <rPh sb="0" eb="2">
      <t>デンワ</t>
    </rPh>
    <phoneticPr fontId="2"/>
  </si>
  <si>
    <t>部署名</t>
    <rPh sb="0" eb="2">
      <t>ブショ</t>
    </rPh>
    <rPh sb="2" eb="3">
      <t>ナ</t>
    </rPh>
    <phoneticPr fontId="2"/>
  </si>
  <si>
    <t>担当者氏名</t>
    <phoneticPr fontId="6"/>
  </si>
  <si>
    <t>←西暦△◇○●/△△/□□で入力してください。</t>
    <rPh sb="1" eb="3">
      <t>セイレキ</t>
    </rPh>
    <rPh sb="14" eb="16">
      <t>ニュウリョク</t>
    </rPh>
    <phoneticPr fontId="2"/>
  </si>
  <si>
    <t>開始時刻</t>
    <rPh sb="0" eb="2">
      <t>カイシ</t>
    </rPh>
    <rPh sb="2" eb="4">
      <t>ジコク</t>
    </rPh>
    <phoneticPr fontId="2"/>
  </si>
  <si>
    <t>終了時刻</t>
    <rPh sb="0" eb="2">
      <t>シュウリョウ</t>
    </rPh>
    <rPh sb="2" eb="4">
      <t>ジコク</t>
    </rPh>
    <phoneticPr fontId="2"/>
  </si>
  <si>
    <t>%</t>
    <phoneticPr fontId="6"/>
  </si>
  <si>
    <t>kV</t>
    <phoneticPr fontId="6"/>
  </si>
  <si>
    <r>
      <rPr>
        <sz val="11"/>
        <color indexed="8"/>
        <rFont val="ＭＳ Ｐ明朝"/>
        <family val="1"/>
        <charset val="128"/>
      </rPr>
      <t>人</t>
    </r>
    <rPh sb="0" eb="1">
      <t>ニン</t>
    </rPh>
    <phoneticPr fontId="6"/>
  </si>
  <si>
    <t>No.1</t>
    <phoneticPr fontId="2"/>
  </si>
  <si>
    <t>No.2</t>
    <phoneticPr fontId="2"/>
  </si>
  <si>
    <t>No.3</t>
    <phoneticPr fontId="2"/>
  </si>
  <si>
    <t>No.4</t>
    <phoneticPr fontId="2"/>
  </si>
  <si>
    <t>一時滞在施設の規模</t>
    <rPh sb="0" eb="2">
      <t>イチジ</t>
    </rPh>
    <rPh sb="2" eb="4">
      <t>タイザイ</t>
    </rPh>
    <rPh sb="4" eb="6">
      <t>シセツ</t>
    </rPh>
    <rPh sb="7" eb="9">
      <t>キボ</t>
    </rPh>
    <phoneticPr fontId="6"/>
  </si>
  <si>
    <t>発電
出力</t>
    <rPh sb="0" eb="2">
      <t>ハツデン</t>
    </rPh>
    <rPh sb="3" eb="5">
      <t>シュツリョク</t>
    </rPh>
    <phoneticPr fontId="2"/>
  </si>
  <si>
    <t>Hz</t>
    <phoneticPr fontId="2"/>
  </si>
  <si>
    <t>－</t>
    <phoneticPr fontId="2"/>
  </si>
  <si>
    <t>燃料の供給会社名</t>
    <rPh sb="0" eb="2">
      <t>ネンリョウ</t>
    </rPh>
    <rPh sb="3" eb="5">
      <t>キョウキュウ</t>
    </rPh>
    <rPh sb="5" eb="7">
      <t>カイシャ</t>
    </rPh>
    <rPh sb="7" eb="8">
      <t>ナ</t>
    </rPh>
    <phoneticPr fontId="2"/>
  </si>
  <si>
    <r>
      <t>MWh/</t>
    </r>
    <r>
      <rPr>
        <sz val="11"/>
        <color indexed="8"/>
        <rFont val="ＭＳ Ｐ明朝"/>
        <family val="1"/>
        <charset val="128"/>
      </rPr>
      <t>年</t>
    </r>
    <rPh sb="4" eb="5">
      <t>ネン</t>
    </rPh>
    <phoneticPr fontId="2"/>
  </si>
  <si>
    <t>エネルギーの種類</t>
    <rPh sb="6" eb="8">
      <t>シュルイ</t>
    </rPh>
    <phoneticPr fontId="2"/>
  </si>
  <si>
    <t>熱電比（回収熱/電力）</t>
    <rPh sb="0" eb="1">
      <t>ネツ</t>
    </rPh>
    <rPh sb="1" eb="2">
      <t>デン</t>
    </rPh>
    <rPh sb="2" eb="3">
      <t>ヒ</t>
    </rPh>
    <rPh sb="4" eb="6">
      <t>カイシュウ</t>
    </rPh>
    <rPh sb="6" eb="7">
      <t>ネツ</t>
    </rPh>
    <rPh sb="8" eb="10">
      <t>デンリョク</t>
    </rPh>
    <phoneticPr fontId="2"/>
  </si>
  <si>
    <t>エネルギー使用計画</t>
    <rPh sb="5" eb="7">
      <t>シヨウ</t>
    </rPh>
    <rPh sb="7" eb="9">
      <t>ケイカク</t>
    </rPh>
    <phoneticPr fontId="2"/>
  </si>
  <si>
    <t>年度</t>
    <rPh sb="0" eb="2">
      <t>ネンド</t>
    </rPh>
    <phoneticPr fontId="2"/>
  </si>
  <si>
    <t>kW</t>
    <phoneticPr fontId="2"/>
  </si>
  <si>
    <t>GJ</t>
    <phoneticPr fontId="2"/>
  </si>
  <si>
    <t>kW</t>
    <phoneticPr fontId="2"/>
  </si>
  <si>
    <t>%</t>
  </si>
  <si>
    <t>可能</t>
    <rPh sb="0" eb="2">
      <t>カノウ</t>
    </rPh>
    <phoneticPr fontId="2"/>
  </si>
  <si>
    <t>不可能</t>
    <rPh sb="0" eb="3">
      <t>フカノウ</t>
    </rPh>
    <phoneticPr fontId="2"/>
  </si>
  <si>
    <t>騒音に関する規制基準の遵守は可能か</t>
    <rPh sb="0" eb="2">
      <t>ソウオン</t>
    </rPh>
    <rPh sb="3" eb="4">
      <t>カン</t>
    </rPh>
    <rPh sb="6" eb="8">
      <t>キセイ</t>
    </rPh>
    <rPh sb="8" eb="10">
      <t>キジュン</t>
    </rPh>
    <rPh sb="11" eb="13">
      <t>ジュンシュ</t>
    </rPh>
    <rPh sb="14" eb="16">
      <t>カノウ</t>
    </rPh>
    <phoneticPr fontId="2"/>
  </si>
  <si>
    <t>振動に関する規制基準の遵守は可能か</t>
    <rPh sb="0" eb="2">
      <t>シンドウ</t>
    </rPh>
    <rPh sb="3" eb="4">
      <t>カン</t>
    </rPh>
    <rPh sb="6" eb="8">
      <t>キセイ</t>
    </rPh>
    <rPh sb="8" eb="10">
      <t>キジュン</t>
    </rPh>
    <rPh sb="11" eb="13">
      <t>ジュンシュ</t>
    </rPh>
    <rPh sb="14" eb="16">
      <t>カノウ</t>
    </rPh>
    <phoneticPr fontId="2"/>
  </si>
  <si>
    <t>窒素酸化物に関する規制基準の遵守は可能か</t>
    <rPh sb="0" eb="2">
      <t>チッソ</t>
    </rPh>
    <rPh sb="2" eb="5">
      <t>サンカブツ</t>
    </rPh>
    <rPh sb="6" eb="7">
      <t>カン</t>
    </rPh>
    <rPh sb="9" eb="11">
      <t>キセイ</t>
    </rPh>
    <rPh sb="11" eb="13">
      <t>キジュン</t>
    </rPh>
    <rPh sb="14" eb="16">
      <t>ジュンシュ</t>
    </rPh>
    <rPh sb="17" eb="19">
      <t>カノウ</t>
    </rPh>
    <phoneticPr fontId="2"/>
  </si>
  <si>
    <t>項目</t>
    <rPh sb="0" eb="2">
      <t>コウモク</t>
    </rPh>
    <phoneticPr fontId="2"/>
  </si>
  <si>
    <t>内容</t>
    <rPh sb="0" eb="2">
      <t>ナイヨウ</t>
    </rPh>
    <phoneticPr fontId="2"/>
  </si>
  <si>
    <r>
      <t>ESCO</t>
    </r>
    <r>
      <rPr>
        <sz val="11"/>
        <color indexed="8"/>
        <rFont val="ＭＳ Ｐ明朝"/>
        <family val="1"/>
        <charset val="128"/>
      </rPr>
      <t>事業者の名称</t>
    </r>
    <rPh sb="4" eb="7">
      <t>ジギョウシャ</t>
    </rPh>
    <rPh sb="8" eb="10">
      <t>メイショウ</t>
    </rPh>
    <phoneticPr fontId="2"/>
  </si>
  <si>
    <t>リース（又は割賦販売）契約の有無</t>
    <rPh sb="4" eb="5">
      <t>マタ</t>
    </rPh>
    <rPh sb="6" eb="8">
      <t>カップ</t>
    </rPh>
    <rPh sb="8" eb="10">
      <t>ハンバイ</t>
    </rPh>
    <rPh sb="11" eb="13">
      <t>ケイヤク</t>
    </rPh>
    <rPh sb="14" eb="16">
      <t>ウム</t>
    </rPh>
    <phoneticPr fontId="2"/>
  </si>
  <si>
    <r>
      <t>ESCO</t>
    </r>
    <r>
      <rPr>
        <sz val="11"/>
        <color indexed="8"/>
        <rFont val="ＭＳ Ｐ明朝"/>
        <family val="1"/>
        <charset val="128"/>
      </rPr>
      <t>契約種別</t>
    </r>
    <rPh sb="4" eb="6">
      <t>ケイヤク</t>
    </rPh>
    <rPh sb="6" eb="8">
      <t>シュベツ</t>
    </rPh>
    <phoneticPr fontId="2"/>
  </si>
  <si>
    <r>
      <t>ESCO</t>
    </r>
    <r>
      <rPr>
        <sz val="11"/>
        <color indexed="8"/>
        <rFont val="ＭＳ Ｐ明朝"/>
        <family val="1"/>
        <charset val="128"/>
      </rPr>
      <t>契約期間</t>
    </r>
    <rPh sb="4" eb="6">
      <t>ケイヤク</t>
    </rPh>
    <rPh sb="6" eb="8">
      <t>キカン</t>
    </rPh>
    <phoneticPr fontId="2"/>
  </si>
  <si>
    <t>東京都ビジネス事業者登録年月日</t>
    <rPh sb="0" eb="3">
      <t>トウキョウト</t>
    </rPh>
    <rPh sb="7" eb="10">
      <t>ジギョウシャ</t>
    </rPh>
    <rPh sb="10" eb="12">
      <t>トウロク</t>
    </rPh>
    <rPh sb="12" eb="15">
      <t>ネンガッピ</t>
    </rPh>
    <phoneticPr fontId="2"/>
  </si>
  <si>
    <t>東京都ビジネス事業者登録番号</t>
    <rPh sb="0" eb="3">
      <t>トウキョウト</t>
    </rPh>
    <rPh sb="7" eb="10">
      <t>ジギョウシャ</t>
    </rPh>
    <rPh sb="10" eb="12">
      <t>トウロク</t>
    </rPh>
    <rPh sb="12" eb="14">
      <t>バンゴウ</t>
    </rPh>
    <phoneticPr fontId="2"/>
  </si>
  <si>
    <t>備考</t>
    <rPh sb="0" eb="2">
      <t>ビコウ</t>
    </rPh>
    <phoneticPr fontId="2"/>
  </si>
  <si>
    <t>開始</t>
    <rPh sb="0" eb="2">
      <t>カイシ</t>
    </rPh>
    <phoneticPr fontId="2"/>
  </si>
  <si>
    <t>終了</t>
    <rPh sb="0" eb="2">
      <t>シュウリョウ</t>
    </rPh>
    <phoneticPr fontId="2"/>
  </si>
  <si>
    <t>年間</t>
    <rPh sb="0" eb="2">
      <t>ネンカン</t>
    </rPh>
    <phoneticPr fontId="2"/>
  </si>
  <si>
    <t>無</t>
    <rPh sb="0" eb="1">
      <t>ナシ</t>
    </rPh>
    <phoneticPr fontId="2"/>
  </si>
  <si>
    <t>有</t>
    <rPh sb="0" eb="1">
      <t>ア</t>
    </rPh>
    <phoneticPr fontId="2"/>
  </si>
  <si>
    <t>リース契約等の有無</t>
    <rPh sb="3" eb="5">
      <t>ケイヤク</t>
    </rPh>
    <rPh sb="5" eb="6">
      <t>トウ</t>
    </rPh>
    <rPh sb="7" eb="9">
      <t>ウム</t>
    </rPh>
    <phoneticPr fontId="2"/>
  </si>
  <si>
    <t>ギャランティード</t>
    <phoneticPr fontId="2"/>
  </si>
  <si>
    <t>シェアード</t>
    <phoneticPr fontId="2"/>
  </si>
  <si>
    <t>リース対象機器</t>
    <rPh sb="3" eb="5">
      <t>タイショウ</t>
    </rPh>
    <rPh sb="5" eb="7">
      <t>キキ</t>
    </rPh>
    <phoneticPr fontId="2"/>
  </si>
  <si>
    <t>割賦対象機器</t>
    <rPh sb="0" eb="2">
      <t>カップ</t>
    </rPh>
    <rPh sb="2" eb="4">
      <t>タイショウ</t>
    </rPh>
    <rPh sb="4" eb="6">
      <t>キキ</t>
    </rPh>
    <phoneticPr fontId="2"/>
  </si>
  <si>
    <t>リース（割賦）契約期間</t>
    <rPh sb="4" eb="6">
      <t>カップ</t>
    </rPh>
    <rPh sb="7" eb="9">
      <t>ケイヤク</t>
    </rPh>
    <rPh sb="9" eb="11">
      <t>キカン</t>
    </rPh>
    <phoneticPr fontId="2"/>
  </si>
  <si>
    <t>人</t>
    <rPh sb="0" eb="1">
      <t>ニン</t>
    </rPh>
    <phoneticPr fontId="2"/>
  </si>
  <si>
    <r>
      <rPr>
        <sz val="11"/>
        <color indexed="8"/>
        <rFont val="ＭＳ Ｐ明朝"/>
        <family val="1"/>
        <charset val="128"/>
      </rPr>
      <t>内容</t>
    </r>
    <rPh sb="0" eb="2">
      <t>ナイヨウ</t>
    </rPh>
    <phoneticPr fontId="2"/>
  </si>
  <si>
    <r>
      <rPr>
        <sz val="11"/>
        <color indexed="8"/>
        <rFont val="ＭＳ Ｐ明朝"/>
        <family val="1"/>
        <charset val="128"/>
      </rPr>
      <t>人</t>
    </r>
    <rPh sb="0" eb="1">
      <t>ニン</t>
    </rPh>
    <phoneticPr fontId="2"/>
  </si>
  <si>
    <t>その他特記事項</t>
    <rPh sb="2" eb="3">
      <t>タ</t>
    </rPh>
    <rPh sb="3" eb="5">
      <t>トッキ</t>
    </rPh>
    <rPh sb="5" eb="7">
      <t>ジコウ</t>
    </rPh>
    <phoneticPr fontId="2"/>
  </si>
  <si>
    <t>熱供給事業者</t>
    <rPh sb="0" eb="1">
      <t>ネツ</t>
    </rPh>
    <rPh sb="1" eb="3">
      <t>キョウキュウ</t>
    </rPh>
    <rPh sb="3" eb="5">
      <t>ジギョウ</t>
    </rPh>
    <rPh sb="5" eb="6">
      <t>シャ</t>
    </rPh>
    <phoneticPr fontId="2"/>
  </si>
  <si>
    <t>注）金融機関からの借入金の場合は、金融機関名とその本支店名を備考欄に明記すること。</t>
    <rPh sb="2" eb="4">
      <t>キンユウ</t>
    </rPh>
    <rPh sb="4" eb="6">
      <t>キカン</t>
    </rPh>
    <rPh sb="9" eb="10">
      <t>シャク</t>
    </rPh>
    <rPh sb="10" eb="12">
      <t>ニュウキン</t>
    </rPh>
    <rPh sb="13" eb="15">
      <t>バアイ</t>
    </rPh>
    <rPh sb="17" eb="19">
      <t>キンユウ</t>
    </rPh>
    <rPh sb="19" eb="21">
      <t>キカン</t>
    </rPh>
    <rPh sb="21" eb="22">
      <t>ナ</t>
    </rPh>
    <rPh sb="25" eb="26">
      <t>ホン</t>
    </rPh>
    <rPh sb="26" eb="28">
      <t>シテン</t>
    </rPh>
    <rPh sb="28" eb="29">
      <t>ナ</t>
    </rPh>
    <rPh sb="30" eb="32">
      <t>ビコウ</t>
    </rPh>
    <rPh sb="32" eb="33">
      <t>ラン</t>
    </rPh>
    <rPh sb="34" eb="36">
      <t>メイキ</t>
    </rPh>
    <phoneticPr fontId="2"/>
  </si>
  <si>
    <t>大分類</t>
    <rPh sb="0" eb="3">
      <t>ダイブンルイ</t>
    </rPh>
    <phoneticPr fontId="2"/>
  </si>
  <si>
    <t>中分類</t>
    <rPh sb="0" eb="3">
      <t>チュウブンルイ</t>
    </rPh>
    <phoneticPr fontId="2"/>
  </si>
  <si>
    <t>番号</t>
    <rPh sb="0" eb="2">
      <t>バンゴウ</t>
    </rPh>
    <phoneticPr fontId="2"/>
  </si>
  <si>
    <t>記号</t>
    <rPh sb="0" eb="2">
      <t>キゴウ</t>
    </rPh>
    <phoneticPr fontId="2"/>
  </si>
  <si>
    <t>項目名</t>
    <rPh sb="0" eb="2">
      <t>コウモク</t>
    </rPh>
    <rPh sb="2" eb="3">
      <t>ナ</t>
    </rPh>
    <phoneticPr fontId="2"/>
  </si>
  <si>
    <t>株</t>
    <rPh sb="0" eb="1">
      <t>カブ</t>
    </rPh>
    <phoneticPr fontId="2"/>
  </si>
  <si>
    <t>1.</t>
    <phoneticPr fontId="6"/>
  </si>
  <si>
    <t>%</t>
    <phoneticPr fontId="6"/>
  </si>
  <si>
    <t>(</t>
    <phoneticPr fontId="6"/>
  </si>
  <si>
    <t>2.</t>
    <phoneticPr fontId="6"/>
  </si>
  <si>
    <t>3.</t>
    <phoneticPr fontId="6"/>
  </si>
  <si>
    <t>4.</t>
    <phoneticPr fontId="6"/>
  </si>
  <si>
    <t>5.</t>
    <phoneticPr fontId="6"/>
  </si>
  <si>
    <t>6.</t>
    <phoneticPr fontId="6"/>
  </si>
  <si>
    <t>7.</t>
    <phoneticPr fontId="6"/>
  </si>
  <si>
    <t>8.</t>
    <phoneticPr fontId="6"/>
  </si>
  <si>
    <t>9.</t>
    <phoneticPr fontId="6"/>
  </si>
  <si>
    <t>10.</t>
    <phoneticPr fontId="6"/>
  </si>
  <si>
    <t>備考</t>
    <rPh sb="0" eb="2">
      <t>ビコウ</t>
    </rPh>
    <phoneticPr fontId="6"/>
  </si>
  <si>
    <t>←ここに入力（但し、出資比率は自動計算です。）</t>
    <rPh sb="4" eb="6">
      <t>ニュウリョク</t>
    </rPh>
    <rPh sb="7" eb="8">
      <t>タダ</t>
    </rPh>
    <rPh sb="10" eb="12">
      <t>シュッシ</t>
    </rPh>
    <rPh sb="12" eb="14">
      <t>ヒリツ</t>
    </rPh>
    <rPh sb="15" eb="17">
      <t>ジドウ</t>
    </rPh>
    <rPh sb="17" eb="19">
      <t>ケイサン</t>
    </rPh>
    <phoneticPr fontId="6"/>
  </si>
  <si>
    <t>←ここに入力（但し、割合は自動計算です。）</t>
    <rPh sb="4" eb="6">
      <t>ニュウリョク</t>
    </rPh>
    <rPh sb="7" eb="8">
      <t>タダ</t>
    </rPh>
    <rPh sb="10" eb="12">
      <t>ワリアイ</t>
    </rPh>
    <rPh sb="13" eb="15">
      <t>ジドウ</t>
    </rPh>
    <rPh sb="15" eb="17">
      <t>ケイサン</t>
    </rPh>
    <phoneticPr fontId="6"/>
  </si>
  <si>
    <r>
      <rPr>
        <sz val="11"/>
        <color indexed="8"/>
        <rFont val="ＭＳ Ｐ明朝"/>
        <family val="1"/>
        <charset val="128"/>
      </rPr>
      <t>単位</t>
    </r>
    <rPh sb="0" eb="2">
      <t>タンイ</t>
    </rPh>
    <phoneticPr fontId="2"/>
  </si>
  <si>
    <r>
      <t>4</t>
    </r>
    <r>
      <rPr>
        <sz val="11"/>
        <color indexed="8"/>
        <rFont val="ＭＳ Ｐ明朝"/>
        <family val="1"/>
        <charset val="128"/>
      </rPr>
      <t>月</t>
    </r>
    <rPh sb="1" eb="2">
      <t>ゲツ</t>
    </rPh>
    <phoneticPr fontId="2"/>
  </si>
  <si>
    <r>
      <t>5</t>
    </r>
    <r>
      <rPr>
        <sz val="11"/>
        <color indexed="8"/>
        <rFont val="ＭＳ Ｐ明朝"/>
        <family val="1"/>
        <charset val="128"/>
      </rPr>
      <t>月</t>
    </r>
  </si>
  <si>
    <r>
      <t>6</t>
    </r>
    <r>
      <rPr>
        <sz val="11"/>
        <color indexed="8"/>
        <rFont val="ＭＳ Ｐ明朝"/>
        <family val="1"/>
        <charset val="128"/>
      </rPr>
      <t>月</t>
    </r>
  </si>
  <si>
    <r>
      <t>7</t>
    </r>
    <r>
      <rPr>
        <sz val="11"/>
        <color indexed="8"/>
        <rFont val="ＭＳ Ｐ明朝"/>
        <family val="1"/>
        <charset val="128"/>
      </rPr>
      <t>月</t>
    </r>
  </si>
  <si>
    <r>
      <t>8</t>
    </r>
    <r>
      <rPr>
        <sz val="11"/>
        <color indexed="8"/>
        <rFont val="ＭＳ Ｐ明朝"/>
        <family val="1"/>
        <charset val="128"/>
      </rPr>
      <t>月</t>
    </r>
  </si>
  <si>
    <r>
      <t>9</t>
    </r>
    <r>
      <rPr>
        <sz val="11"/>
        <color indexed="8"/>
        <rFont val="ＭＳ Ｐ明朝"/>
        <family val="1"/>
        <charset val="128"/>
      </rPr>
      <t>月</t>
    </r>
  </si>
  <si>
    <r>
      <t>10</t>
    </r>
    <r>
      <rPr>
        <sz val="11"/>
        <color indexed="8"/>
        <rFont val="ＭＳ Ｐ明朝"/>
        <family val="1"/>
        <charset val="128"/>
      </rPr>
      <t>月</t>
    </r>
  </si>
  <si>
    <r>
      <t>11</t>
    </r>
    <r>
      <rPr>
        <sz val="11"/>
        <color indexed="8"/>
        <rFont val="ＭＳ Ｐ明朝"/>
        <family val="1"/>
        <charset val="128"/>
      </rPr>
      <t>月</t>
    </r>
  </si>
  <si>
    <r>
      <t>12</t>
    </r>
    <r>
      <rPr>
        <sz val="11"/>
        <color indexed="8"/>
        <rFont val="ＭＳ Ｐ明朝"/>
        <family val="1"/>
        <charset val="128"/>
      </rPr>
      <t>月</t>
    </r>
  </si>
  <si>
    <r>
      <t>1</t>
    </r>
    <r>
      <rPr>
        <sz val="11"/>
        <color indexed="8"/>
        <rFont val="ＭＳ Ｐ明朝"/>
        <family val="1"/>
        <charset val="128"/>
      </rPr>
      <t>月</t>
    </r>
  </si>
  <si>
    <r>
      <t>2</t>
    </r>
    <r>
      <rPr>
        <sz val="11"/>
        <color indexed="8"/>
        <rFont val="ＭＳ Ｐ明朝"/>
        <family val="1"/>
        <charset val="128"/>
      </rPr>
      <t>月</t>
    </r>
  </si>
  <si>
    <r>
      <t>3</t>
    </r>
    <r>
      <rPr>
        <sz val="11"/>
        <color indexed="8"/>
        <rFont val="ＭＳ Ｐ明朝"/>
        <family val="1"/>
        <charset val="128"/>
      </rPr>
      <t>月</t>
    </r>
  </si>
  <si>
    <t>助成金事業工程表</t>
    <rPh sb="0" eb="3">
      <t>ジョセイキン</t>
    </rPh>
    <rPh sb="3" eb="5">
      <t>ジギョウ</t>
    </rPh>
    <rPh sb="5" eb="8">
      <t>コウテイヒョウ</t>
    </rPh>
    <phoneticPr fontId="2"/>
  </si>
  <si>
    <t>（事業所の名称</t>
    <rPh sb="1" eb="3">
      <t>ジギョウ</t>
    </rPh>
    <rPh sb="3" eb="4">
      <t>ショ</t>
    </rPh>
    <rPh sb="5" eb="7">
      <t>メイショウ</t>
    </rPh>
    <phoneticPr fontId="2"/>
  </si>
  <si>
    <t>工程</t>
    <rPh sb="0" eb="2">
      <t>コウテイ</t>
    </rPh>
    <phoneticPr fontId="2"/>
  </si>
  <si>
    <t>注）交付決定通知受領日を想定して記載すること。</t>
    <rPh sb="0" eb="1">
      <t>チュウ</t>
    </rPh>
    <rPh sb="2" eb="4">
      <t>コウフ</t>
    </rPh>
    <rPh sb="4" eb="6">
      <t>ケッテイ</t>
    </rPh>
    <rPh sb="6" eb="8">
      <t>ツウチ</t>
    </rPh>
    <rPh sb="8" eb="10">
      <t>ジュリョウ</t>
    </rPh>
    <rPh sb="10" eb="11">
      <t>ビ</t>
    </rPh>
    <rPh sb="12" eb="14">
      <t>ソウテイ</t>
    </rPh>
    <rPh sb="16" eb="18">
      <t>キサイ</t>
    </rPh>
    <phoneticPr fontId="2"/>
  </si>
  <si>
    <t>注）工程の内容は、適宜追加すること。</t>
    <rPh sb="0" eb="1">
      <t>チュウ</t>
    </rPh>
    <rPh sb="2" eb="4">
      <t>コウテイ</t>
    </rPh>
    <rPh sb="5" eb="7">
      <t>ナイヨウ</t>
    </rPh>
    <rPh sb="9" eb="11">
      <t>テキギ</t>
    </rPh>
    <rPh sb="11" eb="13">
      <t>ツイカ</t>
    </rPh>
    <phoneticPr fontId="2"/>
  </si>
  <si>
    <t>交付決定通知</t>
    <rPh sb="0" eb="4">
      <t>コウフケッテイ</t>
    </rPh>
    <rPh sb="4" eb="6">
      <t>ツウチ</t>
    </rPh>
    <phoneticPr fontId="2"/>
  </si>
  <si>
    <t>機器製作</t>
    <rPh sb="0" eb="2">
      <t>キキ</t>
    </rPh>
    <rPh sb="2" eb="4">
      <t>セイサク</t>
    </rPh>
    <phoneticPr fontId="2"/>
  </si>
  <si>
    <t>据付工事</t>
    <rPh sb="0" eb="1">
      <t>ス</t>
    </rPh>
    <rPh sb="1" eb="2">
      <t>ツ</t>
    </rPh>
    <rPh sb="2" eb="4">
      <t>コウジ</t>
    </rPh>
    <phoneticPr fontId="2"/>
  </si>
  <si>
    <t>試運転</t>
    <rPh sb="0" eb="3">
      <t>シウンテン</t>
    </rPh>
    <phoneticPr fontId="2"/>
  </si>
  <si>
    <t>機器・工事検収引渡し</t>
    <rPh sb="0" eb="2">
      <t>キキ</t>
    </rPh>
    <rPh sb="3" eb="5">
      <t>コウジ</t>
    </rPh>
    <rPh sb="5" eb="7">
      <t>ケンシュウ</t>
    </rPh>
    <rPh sb="7" eb="9">
      <t>ヒキワタ</t>
    </rPh>
    <phoneticPr fontId="2"/>
  </si>
  <si>
    <t>【動作環境】</t>
  </si>
  <si>
    <t>- Microsoft Excel 2003</t>
  </si>
  <si>
    <t>- Microsoft Excel 2007</t>
  </si>
  <si>
    <t>(3)</t>
  </si>
  <si>
    <t>(4)</t>
  </si>
  <si>
    <t>(5)</t>
  </si>
  <si>
    <t>年</t>
    <rPh sb="0" eb="1">
      <t>ネン</t>
    </rPh>
    <phoneticPr fontId="2"/>
  </si>
  <si>
    <t>注）</t>
  </si>
  <si>
    <t>注）工事完了予定日の属する年度の翌年度から起算して2年度分を記載すること。</t>
    <rPh sb="0" eb="1">
      <t>チュウ</t>
    </rPh>
    <rPh sb="2" eb="4">
      <t>コウジ</t>
    </rPh>
    <rPh sb="4" eb="6">
      <t>カンリョウ</t>
    </rPh>
    <rPh sb="6" eb="9">
      <t>ヨテイビ</t>
    </rPh>
    <rPh sb="10" eb="11">
      <t>ゾク</t>
    </rPh>
    <rPh sb="13" eb="15">
      <t>ネンド</t>
    </rPh>
    <rPh sb="16" eb="19">
      <t>ヨクネンド</t>
    </rPh>
    <rPh sb="21" eb="23">
      <t>キサン</t>
    </rPh>
    <rPh sb="26" eb="29">
      <t>ネンドブン</t>
    </rPh>
    <rPh sb="30" eb="32">
      <t>キサイ</t>
    </rPh>
    <phoneticPr fontId="2"/>
  </si>
  <si>
    <t>注）ESCO契約締結（予定）又は既に契約している場合のみ記載すること。</t>
    <rPh sb="0" eb="1">
      <t>チュウ</t>
    </rPh>
    <rPh sb="6" eb="8">
      <t>ケイヤク</t>
    </rPh>
    <rPh sb="8" eb="10">
      <t>テイケツ</t>
    </rPh>
    <rPh sb="11" eb="13">
      <t>ヨテイ</t>
    </rPh>
    <rPh sb="14" eb="15">
      <t>マタ</t>
    </rPh>
    <rPh sb="16" eb="17">
      <t>スデ</t>
    </rPh>
    <rPh sb="18" eb="20">
      <t>ケイヤク</t>
    </rPh>
    <rPh sb="24" eb="26">
      <t>バアイ</t>
    </rPh>
    <rPh sb="28" eb="30">
      <t>キサイ</t>
    </rPh>
    <phoneticPr fontId="2"/>
  </si>
  <si>
    <t>　注）リース契約締結（予定）又は既に契約している場合のみ記載すること。</t>
    <rPh sb="1" eb="2">
      <t>チュウ</t>
    </rPh>
    <rPh sb="6" eb="8">
      <t>ケイヤク</t>
    </rPh>
    <rPh sb="8" eb="10">
      <t>テイケツ</t>
    </rPh>
    <rPh sb="11" eb="13">
      <t>ヨテイ</t>
    </rPh>
    <rPh sb="14" eb="15">
      <t>マタ</t>
    </rPh>
    <rPh sb="16" eb="17">
      <t>スデ</t>
    </rPh>
    <rPh sb="18" eb="20">
      <t>ケイヤク</t>
    </rPh>
    <rPh sb="24" eb="26">
      <t>バアイ</t>
    </rPh>
    <rPh sb="28" eb="30">
      <t>キサイ</t>
    </rPh>
    <phoneticPr fontId="2"/>
  </si>
  <si>
    <r>
      <t>・</t>
    </r>
    <r>
      <rPr>
        <sz val="12"/>
        <color indexed="8"/>
        <rFont val="Century"/>
        <family val="1"/>
      </rPr>
      <t>256MB</t>
    </r>
    <r>
      <rPr>
        <sz val="12"/>
        <color indexed="8"/>
        <rFont val="ＭＳ Ｐ明朝"/>
        <family val="1"/>
        <charset val="128"/>
      </rPr>
      <t>以上のメインメモリ（</t>
    </r>
    <r>
      <rPr>
        <sz val="12"/>
        <color indexed="8"/>
        <rFont val="Century"/>
        <family val="1"/>
      </rPr>
      <t>RAM</t>
    </r>
    <r>
      <rPr>
        <sz val="12"/>
        <color indexed="8"/>
        <rFont val="ＭＳ Ｐ明朝"/>
        <family val="1"/>
        <charset val="128"/>
      </rPr>
      <t>）（</t>
    </r>
    <r>
      <rPr>
        <sz val="12"/>
        <color indexed="8"/>
        <rFont val="Century"/>
        <family val="1"/>
      </rPr>
      <t>512MB</t>
    </r>
    <r>
      <rPr>
        <sz val="12"/>
        <color indexed="8"/>
        <rFont val="ＭＳ Ｐ明朝"/>
        <family val="1"/>
        <charset val="128"/>
      </rPr>
      <t>以上を推奨します）</t>
    </r>
  </si>
  <si>
    <t>薄緑色で着色された部分は、該当する箇所に○を記入してください。</t>
    <rPh sb="0" eb="1">
      <t>ウス</t>
    </rPh>
    <rPh sb="1" eb="3">
      <t>ミドリイロ</t>
    </rPh>
    <rPh sb="4" eb="6">
      <t>チャクショク</t>
    </rPh>
    <rPh sb="9" eb="11">
      <t>ブブン</t>
    </rPh>
    <rPh sb="13" eb="15">
      <t>ガイトウ</t>
    </rPh>
    <rPh sb="17" eb="19">
      <t>カショ</t>
    </rPh>
    <rPh sb="22" eb="24">
      <t>キニュウ</t>
    </rPh>
    <phoneticPr fontId="2"/>
  </si>
  <si>
    <t>本ファイルは、白黒印刷に設定されています。</t>
    <rPh sb="0" eb="1">
      <t>ホン</t>
    </rPh>
    <rPh sb="7" eb="9">
      <t>シロクロ</t>
    </rPh>
    <rPh sb="9" eb="11">
      <t>インサツ</t>
    </rPh>
    <rPh sb="12" eb="14">
      <t>セッテイ</t>
    </rPh>
    <phoneticPr fontId="2"/>
  </si>
  <si>
    <t>環境に関する規制
基準の遵守の可能性</t>
    <rPh sb="0" eb="2">
      <t>カンキョウ</t>
    </rPh>
    <rPh sb="3" eb="4">
      <t>カン</t>
    </rPh>
    <rPh sb="6" eb="8">
      <t>キセイ</t>
    </rPh>
    <rPh sb="9" eb="11">
      <t>キジュン</t>
    </rPh>
    <rPh sb="12" eb="14">
      <t>ジュンシュ</t>
    </rPh>
    <rPh sb="15" eb="18">
      <t>カノウセイ</t>
    </rPh>
    <phoneticPr fontId="2"/>
  </si>
  <si>
    <t>リース等の契約
の有無</t>
    <rPh sb="3" eb="4">
      <t>トウ</t>
    </rPh>
    <rPh sb="5" eb="7">
      <t>ケイヤク</t>
    </rPh>
    <rPh sb="9" eb="11">
      <t>ウム</t>
    </rPh>
    <phoneticPr fontId="2"/>
  </si>
  <si>
    <t>名称（会社名）</t>
    <phoneticPr fontId="2"/>
  </si>
  <si>
    <t>代表者の役職名と氏名</t>
    <phoneticPr fontId="2"/>
  </si>
  <si>
    <t>担当者氏名</t>
    <phoneticPr fontId="2"/>
  </si>
  <si>
    <t>登記された本社住所</t>
    <phoneticPr fontId="2"/>
  </si>
  <si>
    <t>電話番号</t>
    <phoneticPr fontId="2"/>
  </si>
  <si>
    <t>名称（会社名）</t>
    <phoneticPr fontId="2"/>
  </si>
  <si>
    <t>助成対象事業者</t>
    <rPh sb="0" eb="2">
      <t>ジョセイ</t>
    </rPh>
    <rPh sb="2" eb="4">
      <t>タイショウ</t>
    </rPh>
    <rPh sb="4" eb="6">
      <t>ジギョウ</t>
    </rPh>
    <rPh sb="6" eb="7">
      <t>シャ</t>
    </rPh>
    <phoneticPr fontId="2"/>
  </si>
  <si>
    <t>←自動表示</t>
    <rPh sb="1" eb="3">
      <t>ジドウ</t>
    </rPh>
    <rPh sb="3" eb="5">
      <t>ヒョウジ</t>
    </rPh>
    <phoneticPr fontId="6"/>
  </si>
  <si>
    <t>←ここに入力</t>
    <rPh sb="4" eb="6">
      <t>ニュウリョク</t>
    </rPh>
    <phoneticPr fontId="2"/>
  </si>
  <si>
    <t>←記載すべきことがあれば、記入すること。</t>
    <rPh sb="1" eb="3">
      <t>キサイ</t>
    </rPh>
    <rPh sb="13" eb="15">
      <t>キニュウ</t>
    </rPh>
    <phoneticPr fontId="2"/>
  </si>
  <si>
    <t>←ここに記入</t>
    <rPh sb="4" eb="6">
      <t>キニュウ</t>
    </rPh>
    <phoneticPr fontId="2"/>
  </si>
  <si>
    <t>←自動表示</t>
    <rPh sb="1" eb="3">
      <t>ジドウ</t>
    </rPh>
    <rPh sb="3" eb="5">
      <t>ヒョウジ</t>
    </rPh>
    <phoneticPr fontId="2"/>
  </si>
  <si>
    <t>←統括的連絡先の会社名を記入してください。尚、上記のいずれかの企業名をコピーしてください。</t>
    <rPh sb="1" eb="3">
      <t>トウカツ</t>
    </rPh>
    <rPh sb="3" eb="4">
      <t>テキ</t>
    </rPh>
    <rPh sb="4" eb="7">
      <t>レンラクサキ</t>
    </rPh>
    <rPh sb="8" eb="10">
      <t>カイシャ</t>
    </rPh>
    <rPh sb="10" eb="11">
      <t>ナ</t>
    </rPh>
    <rPh sb="12" eb="14">
      <t>キニュウ</t>
    </rPh>
    <rPh sb="21" eb="22">
      <t>ナオ</t>
    </rPh>
    <rPh sb="23" eb="25">
      <t>ジョウキ</t>
    </rPh>
    <rPh sb="31" eb="33">
      <t>キギョウ</t>
    </rPh>
    <rPh sb="33" eb="34">
      <t>メイ</t>
    </rPh>
    <phoneticPr fontId="2"/>
  </si>
  <si>
    <t>←郵便番号を入力してください。</t>
    <rPh sb="1" eb="3">
      <t>ユウビン</t>
    </rPh>
    <rPh sb="3" eb="5">
      <t>バンゴウ</t>
    </rPh>
    <rPh sb="6" eb="8">
      <t>ニュウリョク</t>
    </rPh>
    <phoneticPr fontId="2"/>
  </si>
  <si>
    <t>←担当者の携帯電話の番号を入力してください。</t>
    <rPh sb="1" eb="4">
      <t>タントウシャ</t>
    </rPh>
    <rPh sb="5" eb="7">
      <t>ケイタイ</t>
    </rPh>
    <rPh sb="7" eb="9">
      <t>デンワ</t>
    </rPh>
    <rPh sb="10" eb="12">
      <t>バンゴウ</t>
    </rPh>
    <rPh sb="13" eb="15">
      <t>ニュウリョク</t>
    </rPh>
    <phoneticPr fontId="2"/>
  </si>
  <si>
    <t>リース関係</t>
    <rPh sb="3" eb="5">
      <t>カンケイ</t>
    </rPh>
    <phoneticPr fontId="2"/>
  </si>
  <si>
    <r>
      <t xml:space="preserve"> </t>
    </r>
    <r>
      <rPr>
        <sz val="11"/>
        <color indexed="8"/>
        <rFont val="ＭＳ Ｐ明朝"/>
        <family val="1"/>
        <charset val="128"/>
      </rPr>
      <t>連絡先</t>
    </r>
    <rPh sb="1" eb="4">
      <t>レンラクサキ</t>
    </rPh>
    <phoneticPr fontId="6"/>
  </si>
  <si>
    <t xml:space="preserve"> 部署名</t>
    <rPh sb="1" eb="3">
      <t>ブショ</t>
    </rPh>
    <rPh sb="3" eb="4">
      <t>メイ</t>
    </rPh>
    <phoneticPr fontId="2"/>
  </si>
  <si>
    <t>保守管理事業者</t>
    <rPh sb="0" eb="2">
      <t>ホシュ</t>
    </rPh>
    <rPh sb="2" eb="4">
      <t>カンリ</t>
    </rPh>
    <rPh sb="4" eb="7">
      <t>ジギョウシャ</t>
    </rPh>
    <phoneticPr fontId="2"/>
  </si>
  <si>
    <t>熱供給事業者</t>
    <rPh sb="0" eb="1">
      <t>ネツ</t>
    </rPh>
    <rPh sb="1" eb="3">
      <t>キョウキュウ</t>
    </rPh>
    <rPh sb="3" eb="5">
      <t>ジギョウ</t>
    </rPh>
    <rPh sb="5" eb="6">
      <t>シャ</t>
    </rPh>
    <phoneticPr fontId="2"/>
  </si>
  <si>
    <t>①商業登記簿謄本、②決算報告書（直近3か年分）、③納税証明書、④会社概要書（パンフレット）、⑤熱需給契約書（案）、⑥熱需給料金計算書（案）</t>
    <rPh sb="1" eb="3">
      <t>ショウギョウ</t>
    </rPh>
    <rPh sb="3" eb="6">
      <t>トウキボ</t>
    </rPh>
    <rPh sb="6" eb="8">
      <t>トウホン</t>
    </rPh>
    <rPh sb="10" eb="12">
      <t>ケッサン</t>
    </rPh>
    <rPh sb="12" eb="15">
      <t>ホウコクショ</t>
    </rPh>
    <rPh sb="16" eb="17">
      <t>チョク</t>
    </rPh>
    <rPh sb="17" eb="18">
      <t>チカ</t>
    </rPh>
    <rPh sb="20" eb="21">
      <t>ネン</t>
    </rPh>
    <rPh sb="21" eb="22">
      <t>ブン</t>
    </rPh>
    <rPh sb="25" eb="27">
      <t>ノウゼイ</t>
    </rPh>
    <rPh sb="27" eb="30">
      <t>ショウメイショ</t>
    </rPh>
    <rPh sb="32" eb="34">
      <t>カイシャ</t>
    </rPh>
    <rPh sb="34" eb="37">
      <t>ガイヨウショ</t>
    </rPh>
    <rPh sb="47" eb="48">
      <t>ネツ</t>
    </rPh>
    <rPh sb="48" eb="50">
      <t>ジュキュウ</t>
    </rPh>
    <rPh sb="50" eb="53">
      <t>ケイヤクショ</t>
    </rPh>
    <rPh sb="54" eb="55">
      <t>アン</t>
    </rPh>
    <rPh sb="58" eb="59">
      <t>ネツ</t>
    </rPh>
    <rPh sb="59" eb="61">
      <t>ジュキュウ</t>
    </rPh>
    <rPh sb="61" eb="63">
      <t>リョウキン</t>
    </rPh>
    <rPh sb="63" eb="66">
      <t>ケイサンショ</t>
    </rPh>
    <rPh sb="67" eb="68">
      <t>アン</t>
    </rPh>
    <phoneticPr fontId="2"/>
  </si>
  <si>
    <t>リース事業者</t>
    <rPh sb="3" eb="5">
      <t>ジギョウ</t>
    </rPh>
    <rPh sb="5" eb="6">
      <t>シャ</t>
    </rPh>
    <phoneticPr fontId="2"/>
  </si>
  <si>
    <t>（リース（又は割賦販売の）契約締結の場合）</t>
    <rPh sb="5" eb="6">
      <t>マタ</t>
    </rPh>
    <rPh sb="7" eb="9">
      <t>カップ</t>
    </rPh>
    <rPh sb="9" eb="11">
      <t>ハンバイ</t>
    </rPh>
    <rPh sb="13" eb="15">
      <t>ケイヤク</t>
    </rPh>
    <rPh sb="15" eb="17">
      <t>テイケツ</t>
    </rPh>
    <rPh sb="18" eb="20">
      <t>バアイ</t>
    </rPh>
    <phoneticPr fontId="2"/>
  </si>
  <si>
    <t>（保守管理契約締結の場合）</t>
    <rPh sb="1" eb="3">
      <t>ホシュ</t>
    </rPh>
    <rPh sb="3" eb="5">
      <t>カンリ</t>
    </rPh>
    <rPh sb="5" eb="9">
      <t>ケイヤクテイケツ</t>
    </rPh>
    <rPh sb="10" eb="12">
      <t>バアイ</t>
    </rPh>
    <phoneticPr fontId="2"/>
  </si>
  <si>
    <t>（熱需給契約締結の場合）</t>
    <rPh sb="1" eb="2">
      <t>ネツ</t>
    </rPh>
    <rPh sb="2" eb="4">
      <t>ジュキュウ</t>
    </rPh>
    <rPh sb="4" eb="8">
      <t>ケイヤクテイケツ</t>
    </rPh>
    <rPh sb="9" eb="11">
      <t>バアイ</t>
    </rPh>
    <phoneticPr fontId="2"/>
  </si>
  <si>
    <t>①商業登記簿謄本、②決算報告書（直近3か年分）、③納税証明書、④会社概要書（パンフレット）、⑤ESCO契約書（案）、⑥ESCO料金計算書（案）、⑦東京ビジネス事業者の登録通知書</t>
    <rPh sb="1" eb="3">
      <t>ショウギョウ</t>
    </rPh>
    <rPh sb="3" eb="6">
      <t>トウキボ</t>
    </rPh>
    <rPh sb="6" eb="8">
      <t>トウホン</t>
    </rPh>
    <rPh sb="10" eb="12">
      <t>ケッサン</t>
    </rPh>
    <rPh sb="12" eb="15">
      <t>ホウコクショ</t>
    </rPh>
    <rPh sb="16" eb="17">
      <t>チョク</t>
    </rPh>
    <rPh sb="17" eb="18">
      <t>チカ</t>
    </rPh>
    <rPh sb="20" eb="21">
      <t>ネン</t>
    </rPh>
    <rPh sb="21" eb="22">
      <t>ブン</t>
    </rPh>
    <rPh sb="25" eb="27">
      <t>ノウゼイ</t>
    </rPh>
    <rPh sb="27" eb="30">
      <t>ショウメイショ</t>
    </rPh>
    <rPh sb="32" eb="34">
      <t>カイシャ</t>
    </rPh>
    <rPh sb="34" eb="37">
      <t>ガイヨウショ</t>
    </rPh>
    <rPh sb="51" eb="54">
      <t>ケイヤクショ</t>
    </rPh>
    <rPh sb="55" eb="56">
      <t>アン</t>
    </rPh>
    <rPh sb="63" eb="65">
      <t>リョウキン</t>
    </rPh>
    <rPh sb="65" eb="68">
      <t>ケイサンショ</t>
    </rPh>
    <rPh sb="69" eb="70">
      <t>アン</t>
    </rPh>
    <rPh sb="73" eb="75">
      <t>トウキョウ</t>
    </rPh>
    <rPh sb="79" eb="82">
      <t>ジギョウシャ</t>
    </rPh>
    <rPh sb="83" eb="85">
      <t>トウロク</t>
    </rPh>
    <rPh sb="85" eb="88">
      <t>ツウチショ</t>
    </rPh>
    <phoneticPr fontId="2"/>
  </si>
  <si>
    <t>①商業登記簿謄本、②決算報告書（直近3か年分）、③納税証明書、④会社概要書（パンフレット）、⑤保守管理契約書（案）、⑥保守管理料金計算書（案）、⑦東京都ビジネス事業者の登録通知書</t>
    <rPh sb="1" eb="3">
      <t>ショウギョウ</t>
    </rPh>
    <rPh sb="3" eb="6">
      <t>トウキボ</t>
    </rPh>
    <rPh sb="6" eb="8">
      <t>トウホン</t>
    </rPh>
    <rPh sb="10" eb="12">
      <t>ケッサン</t>
    </rPh>
    <rPh sb="12" eb="15">
      <t>ホウコクショ</t>
    </rPh>
    <rPh sb="16" eb="17">
      <t>チョク</t>
    </rPh>
    <rPh sb="17" eb="18">
      <t>チカ</t>
    </rPh>
    <rPh sb="20" eb="21">
      <t>ネン</t>
    </rPh>
    <rPh sb="21" eb="22">
      <t>ブン</t>
    </rPh>
    <rPh sb="25" eb="27">
      <t>ノウゼイ</t>
    </rPh>
    <rPh sb="27" eb="30">
      <t>ショウメイショ</t>
    </rPh>
    <rPh sb="32" eb="34">
      <t>カイシャ</t>
    </rPh>
    <rPh sb="34" eb="37">
      <t>ガイヨウショ</t>
    </rPh>
    <rPh sb="47" eb="49">
      <t>ホシュ</t>
    </rPh>
    <rPh sb="49" eb="51">
      <t>カンリ</t>
    </rPh>
    <rPh sb="51" eb="54">
      <t>ケイヤクショ</t>
    </rPh>
    <rPh sb="55" eb="56">
      <t>アン</t>
    </rPh>
    <rPh sb="59" eb="61">
      <t>ホシュ</t>
    </rPh>
    <rPh sb="61" eb="63">
      <t>カンリ</t>
    </rPh>
    <rPh sb="63" eb="65">
      <t>リョウキン</t>
    </rPh>
    <rPh sb="65" eb="68">
      <t>ケイサンショ</t>
    </rPh>
    <rPh sb="69" eb="70">
      <t>アン</t>
    </rPh>
    <rPh sb="73" eb="76">
      <t>トウキョウト</t>
    </rPh>
    <rPh sb="80" eb="83">
      <t>ジギョウシャ</t>
    </rPh>
    <rPh sb="84" eb="86">
      <t>トウロク</t>
    </rPh>
    <rPh sb="86" eb="89">
      <t>ツウチショ</t>
    </rPh>
    <phoneticPr fontId="2"/>
  </si>
  <si>
    <t>受け入れる帰宅困難者数（想定）</t>
    <rPh sb="0" eb="1">
      <t>ウ</t>
    </rPh>
    <rPh sb="2" eb="3">
      <t>イ</t>
    </rPh>
    <rPh sb="5" eb="7">
      <t>キタク</t>
    </rPh>
    <rPh sb="7" eb="9">
      <t>コンナン</t>
    </rPh>
    <rPh sb="9" eb="10">
      <t>シャ</t>
    </rPh>
    <rPh sb="10" eb="11">
      <t>スウ</t>
    </rPh>
    <rPh sb="12" eb="14">
      <t>ソウテイ</t>
    </rPh>
    <phoneticPr fontId="6"/>
  </si>
  <si>
    <t>単位</t>
    <rPh sb="0" eb="2">
      <t>タンイ</t>
    </rPh>
    <phoneticPr fontId="2"/>
  </si>
  <si>
    <t>リース事業者（割賦を含む）の名称</t>
    <rPh sb="3" eb="6">
      <t>ジギョウシャ</t>
    </rPh>
    <rPh sb="7" eb="9">
      <t>カップ</t>
    </rPh>
    <rPh sb="10" eb="11">
      <t>フク</t>
    </rPh>
    <rPh sb="14" eb="16">
      <t>メイショウ</t>
    </rPh>
    <phoneticPr fontId="2"/>
  </si>
  <si>
    <t>助成対象事業者</t>
    <rPh sb="0" eb="2">
      <t>ジョセイ</t>
    </rPh>
    <rPh sb="2" eb="4">
      <t>タイショウ</t>
    </rPh>
    <rPh sb="4" eb="7">
      <t>ジギョウシャ</t>
    </rPh>
    <phoneticPr fontId="2"/>
  </si>
  <si>
    <t>注）助成対象事業者の自己資金と借入金は、内数としてカッコ内に記載すること。</t>
    <rPh sb="2" eb="4">
      <t>ジョセイ</t>
    </rPh>
    <rPh sb="4" eb="6">
      <t>タイショウ</t>
    </rPh>
    <rPh sb="6" eb="9">
      <t>ジギョウシャ</t>
    </rPh>
    <phoneticPr fontId="2"/>
  </si>
  <si>
    <t>dB</t>
    <phoneticPr fontId="2"/>
  </si>
  <si>
    <t>騒音</t>
    <rPh sb="0" eb="2">
      <t>ソウオン</t>
    </rPh>
    <phoneticPr fontId="2"/>
  </si>
  <si>
    <t>振動</t>
    <rPh sb="0" eb="2">
      <t>シンドウ</t>
    </rPh>
    <phoneticPr fontId="2"/>
  </si>
  <si>
    <t>窒素酸化物</t>
    <rPh sb="0" eb="2">
      <t>チッソ</t>
    </rPh>
    <rPh sb="2" eb="5">
      <t>サンカブツ</t>
    </rPh>
    <phoneticPr fontId="2"/>
  </si>
  <si>
    <t>〃</t>
    <phoneticPr fontId="2"/>
  </si>
  <si>
    <t>〃</t>
    <phoneticPr fontId="6"/>
  </si>
  <si>
    <t>〃</t>
    <phoneticPr fontId="2"/>
  </si>
  <si>
    <t>〃</t>
    <phoneticPr fontId="2"/>
  </si>
  <si>
    <t>東京都ビジネス
事業者登録番号</t>
    <rPh sb="0" eb="3">
      <t>トウキョウト</t>
    </rPh>
    <rPh sb="8" eb="11">
      <t>ジギョウシャ</t>
    </rPh>
    <rPh sb="11" eb="13">
      <t>トウロク</t>
    </rPh>
    <rPh sb="13" eb="15">
      <t>バンゴウ</t>
    </rPh>
    <phoneticPr fontId="2"/>
  </si>
  <si>
    <t>東京都ビジネス
事業者登録年月日</t>
    <rPh sb="0" eb="3">
      <t>トウキョウト</t>
    </rPh>
    <rPh sb="8" eb="11">
      <t>ジギョウシャ</t>
    </rPh>
    <rPh sb="11" eb="13">
      <t>トウロク</t>
    </rPh>
    <rPh sb="13" eb="16">
      <t>ネンガッピ</t>
    </rPh>
    <phoneticPr fontId="2"/>
  </si>
  <si>
    <t>長さ　（m）</t>
    <rPh sb="0" eb="1">
      <t>ナガ</t>
    </rPh>
    <phoneticPr fontId="2"/>
  </si>
  <si>
    <t>幅　　（m）</t>
    <rPh sb="0" eb="1">
      <t>ハバ</t>
    </rPh>
    <phoneticPr fontId="2"/>
  </si>
  <si>
    <t>高さ　（m）</t>
    <rPh sb="0" eb="1">
      <t>タカ</t>
    </rPh>
    <phoneticPr fontId="2"/>
  </si>
  <si>
    <t>燃料使用量</t>
    <rPh sb="0" eb="2">
      <t>ネンリョウ</t>
    </rPh>
    <rPh sb="2" eb="4">
      <t>シヨウ</t>
    </rPh>
    <rPh sb="4" eb="5">
      <t>リョウ</t>
    </rPh>
    <phoneticPr fontId="2"/>
  </si>
  <si>
    <t>←自動表示</t>
    <rPh sb="1" eb="3">
      <t>ジドウ</t>
    </rPh>
    <rPh sb="3" eb="5">
      <t>ヒョウジ</t>
    </rPh>
    <phoneticPr fontId="2"/>
  </si>
  <si>
    <t>〃</t>
    <phoneticPr fontId="2"/>
  </si>
  <si>
    <t>注）申請した企業の代表者の略歴を記載すること。</t>
    <rPh sb="0" eb="1">
      <t>チュウ</t>
    </rPh>
    <rPh sb="2" eb="4">
      <t>シンセイ</t>
    </rPh>
    <rPh sb="6" eb="8">
      <t>キギョウ</t>
    </rPh>
    <rPh sb="9" eb="12">
      <t>ダイヒョウシャ</t>
    </rPh>
    <rPh sb="13" eb="15">
      <t>リャクレキ</t>
    </rPh>
    <rPh sb="16" eb="18">
      <t>キサイ</t>
    </rPh>
    <phoneticPr fontId="2"/>
  </si>
  <si>
    <t>日間</t>
    <phoneticPr fontId="2"/>
  </si>
  <si>
    <t>h</t>
    <phoneticPr fontId="2"/>
  </si>
  <si>
    <t>MWh</t>
    <phoneticPr fontId="2"/>
  </si>
  <si>
    <t>加重平均
全負荷相当時間</t>
    <rPh sb="0" eb="2">
      <t>カジュウ</t>
    </rPh>
    <rPh sb="2" eb="4">
      <t>ヘイキン</t>
    </rPh>
    <rPh sb="5" eb="6">
      <t>ゼン</t>
    </rPh>
    <rPh sb="6" eb="8">
      <t>フカ</t>
    </rPh>
    <rPh sb="8" eb="10">
      <t>ソウトウ</t>
    </rPh>
    <rPh sb="10" eb="12">
      <t>ジカン</t>
    </rPh>
    <phoneticPr fontId="2"/>
  </si>
  <si>
    <t>※　区分所有者の一行目には、申請代表者を記載すること。また区分所有者全員の情報を記載すること。</t>
    <phoneticPr fontId="2"/>
  </si>
  <si>
    <r>
      <t>(5)</t>
    </r>
    <r>
      <rPr>
        <sz val="11"/>
        <color indexed="8"/>
        <rFont val="ＭＳ Ｐ明朝"/>
        <family val="1"/>
        <charset val="128"/>
      </rPr>
      <t>　電気主任技術者連絡先</t>
    </r>
    <rPh sb="4" eb="6">
      <t>デンキ</t>
    </rPh>
    <rPh sb="6" eb="8">
      <t>シュニン</t>
    </rPh>
    <rPh sb="8" eb="11">
      <t>ギジュツシャ</t>
    </rPh>
    <rPh sb="11" eb="14">
      <t>レンラクサキ</t>
    </rPh>
    <phoneticPr fontId="2"/>
  </si>
  <si>
    <t>部署名</t>
    <rPh sb="0" eb="2">
      <t>ブショ</t>
    </rPh>
    <rPh sb="2" eb="3">
      <t>メイ</t>
    </rPh>
    <phoneticPr fontId="6"/>
  </si>
  <si>
    <t>住　　所</t>
    <rPh sb="0" eb="1">
      <t>ジュウ</t>
    </rPh>
    <rPh sb="3" eb="4">
      <t>ショ</t>
    </rPh>
    <phoneticPr fontId="2"/>
  </si>
  <si>
    <t>担当者役職名</t>
    <rPh sb="3" eb="5">
      <t>ヤクショク</t>
    </rPh>
    <rPh sb="5" eb="6">
      <t>ナ</t>
    </rPh>
    <phoneticPr fontId="6"/>
  </si>
  <si>
    <t>注）契約電力500kW以上の大規模事業所のみ記載してください。</t>
    <rPh sb="0" eb="1">
      <t>チュウ</t>
    </rPh>
    <rPh sb="2" eb="4">
      <t>ケイヤク</t>
    </rPh>
    <rPh sb="4" eb="6">
      <t>デンリョク</t>
    </rPh>
    <rPh sb="11" eb="13">
      <t>イジョウ</t>
    </rPh>
    <rPh sb="14" eb="17">
      <t>ダイキボ</t>
    </rPh>
    <rPh sb="17" eb="19">
      <t>ジギョウ</t>
    </rPh>
    <rPh sb="19" eb="20">
      <t>ショ</t>
    </rPh>
    <rPh sb="22" eb="24">
      <t>キサイ</t>
    </rPh>
    <phoneticPr fontId="2"/>
  </si>
  <si>
    <t>電気主任技術者</t>
    <rPh sb="0" eb="2">
      <t>デンキ</t>
    </rPh>
    <rPh sb="2" eb="4">
      <t>シュニン</t>
    </rPh>
    <rPh sb="4" eb="7">
      <t>ギジュツシャ</t>
    </rPh>
    <phoneticPr fontId="2"/>
  </si>
  <si>
    <t>会社名</t>
    <rPh sb="0" eb="2">
      <t>カイシャ</t>
    </rPh>
    <rPh sb="2" eb="3">
      <t>ナ</t>
    </rPh>
    <phoneticPr fontId="2"/>
  </si>
  <si>
    <t>部署名</t>
    <rPh sb="0" eb="2">
      <t>ブショ</t>
    </rPh>
    <rPh sb="2" eb="3">
      <t>メイ</t>
    </rPh>
    <phoneticPr fontId="2"/>
  </si>
  <si>
    <t>担当者役職名</t>
    <rPh sb="0" eb="3">
      <t>タントウシャ</t>
    </rPh>
    <rPh sb="3" eb="5">
      <t>ヤクショク</t>
    </rPh>
    <rPh sb="5" eb="6">
      <t>ナ</t>
    </rPh>
    <phoneticPr fontId="2"/>
  </si>
  <si>
    <t>←契約電力500kW以上の大規模事業所のみ記入願います。</t>
    <rPh sb="1" eb="3">
      <t>ケイヤク</t>
    </rPh>
    <rPh sb="3" eb="5">
      <t>デンリョク</t>
    </rPh>
    <rPh sb="10" eb="12">
      <t>イジョウ</t>
    </rPh>
    <rPh sb="13" eb="16">
      <t>ダイキボ</t>
    </rPh>
    <rPh sb="16" eb="18">
      <t>ジギョウ</t>
    </rPh>
    <rPh sb="18" eb="19">
      <t>ショ</t>
    </rPh>
    <rPh sb="21" eb="24">
      <t>キニュウネガ</t>
    </rPh>
    <phoneticPr fontId="2"/>
  </si>
  <si>
    <t>kW</t>
    <phoneticPr fontId="2"/>
  </si>
  <si>
    <t>kW</t>
    <phoneticPr fontId="2"/>
  </si>
  <si>
    <t>注）</t>
    <phoneticPr fontId="6"/>
  </si>
  <si>
    <t>本事業を共同事業で行う場合は、共同申請者同士及び工事請負者との連絡・責任体制を明確に記入すること。</t>
    <rPh sb="26" eb="28">
      <t>ウケオイ</t>
    </rPh>
    <phoneticPr fontId="6"/>
  </si>
  <si>
    <t>%</t>
    <phoneticPr fontId="2"/>
  </si>
  <si>
    <t>注）申請した企業の創業等の沿革、過去・現在の主な事業を記載すること。</t>
    <rPh sb="0" eb="1">
      <t>チュウ</t>
    </rPh>
    <rPh sb="2" eb="4">
      <t>シンセイ</t>
    </rPh>
    <rPh sb="6" eb="8">
      <t>キギョウ</t>
    </rPh>
    <rPh sb="9" eb="11">
      <t>ソウギョウ</t>
    </rPh>
    <rPh sb="11" eb="12">
      <t>トウ</t>
    </rPh>
    <rPh sb="13" eb="15">
      <t>エンカク</t>
    </rPh>
    <rPh sb="16" eb="18">
      <t>カコ</t>
    </rPh>
    <rPh sb="19" eb="21">
      <t>ゲンザイ</t>
    </rPh>
    <rPh sb="22" eb="23">
      <t>オモ</t>
    </rPh>
    <rPh sb="24" eb="26">
      <t>ジギョウ</t>
    </rPh>
    <rPh sb="27" eb="29">
      <t>キサイ</t>
    </rPh>
    <phoneticPr fontId="2"/>
  </si>
  <si>
    <t>①商業登記簿謄本、②決算報告書（直近3か年分）、③納税証明書、④会社概要書（パンフレット）、⑤リ－ス（又は割賦販売の）契約書（案）、⑥リース料金（又は割賦販売価格）計算書（案）</t>
    <rPh sb="1" eb="3">
      <t>ショウギョウ</t>
    </rPh>
    <rPh sb="3" eb="6">
      <t>トウキボ</t>
    </rPh>
    <rPh sb="6" eb="8">
      <t>トウホン</t>
    </rPh>
    <rPh sb="10" eb="12">
      <t>ケッサン</t>
    </rPh>
    <rPh sb="12" eb="15">
      <t>ホウコクショ</t>
    </rPh>
    <rPh sb="16" eb="17">
      <t>チョク</t>
    </rPh>
    <rPh sb="17" eb="18">
      <t>チカ</t>
    </rPh>
    <rPh sb="20" eb="21">
      <t>ネン</t>
    </rPh>
    <rPh sb="21" eb="22">
      <t>ブン</t>
    </rPh>
    <rPh sb="25" eb="27">
      <t>ノウゼイ</t>
    </rPh>
    <rPh sb="27" eb="30">
      <t>ショウメイショ</t>
    </rPh>
    <rPh sb="32" eb="34">
      <t>カイシャ</t>
    </rPh>
    <rPh sb="34" eb="37">
      <t>ガイヨウショ</t>
    </rPh>
    <rPh sb="51" eb="52">
      <t>マタ</t>
    </rPh>
    <rPh sb="53" eb="55">
      <t>カップ</t>
    </rPh>
    <rPh sb="55" eb="57">
      <t>ハンバイ</t>
    </rPh>
    <rPh sb="59" eb="62">
      <t>ケイヤクショ</t>
    </rPh>
    <rPh sb="63" eb="64">
      <t>アン</t>
    </rPh>
    <rPh sb="70" eb="72">
      <t>リョウキン</t>
    </rPh>
    <rPh sb="73" eb="74">
      <t>マタ</t>
    </rPh>
    <rPh sb="75" eb="77">
      <t>カップ</t>
    </rPh>
    <rPh sb="77" eb="79">
      <t>ハンバイ</t>
    </rPh>
    <rPh sb="79" eb="81">
      <t>カカク</t>
    </rPh>
    <rPh sb="82" eb="85">
      <t>ケイサンショ</t>
    </rPh>
    <rPh sb="86" eb="87">
      <t>アン</t>
    </rPh>
    <phoneticPr fontId="2"/>
  </si>
  <si>
    <t>CGS</t>
    <phoneticPr fontId="23"/>
  </si>
  <si>
    <t>項目</t>
    <rPh sb="0" eb="2">
      <t>コウモク</t>
    </rPh>
    <phoneticPr fontId="23"/>
  </si>
  <si>
    <t>単位</t>
    <rPh sb="0" eb="2">
      <t>タンイ</t>
    </rPh>
    <phoneticPr fontId="23"/>
  </si>
  <si>
    <t>No.1</t>
    <phoneticPr fontId="23"/>
  </si>
  <si>
    <t>全負荷相当時間</t>
    <rPh sb="0" eb="1">
      <t>ゼン</t>
    </rPh>
    <rPh sb="1" eb="3">
      <t>フカ</t>
    </rPh>
    <rPh sb="3" eb="5">
      <t>ソウトウ</t>
    </rPh>
    <rPh sb="5" eb="7">
      <t>ジカン</t>
    </rPh>
    <phoneticPr fontId="23"/>
  </si>
  <si>
    <t>h/月</t>
    <rPh sb="2" eb="3">
      <t>ゲツ</t>
    </rPh>
    <phoneticPr fontId="23"/>
  </si>
  <si>
    <t>排熱回収出力</t>
    <rPh sb="0" eb="2">
      <t>ハイネツ</t>
    </rPh>
    <rPh sb="2" eb="4">
      <t>カイシュウ</t>
    </rPh>
    <rPh sb="4" eb="6">
      <t>シュツリョク</t>
    </rPh>
    <phoneticPr fontId="23"/>
  </si>
  <si>
    <t>排熱回収率</t>
    <rPh sb="0" eb="2">
      <t>ハイネツ</t>
    </rPh>
    <rPh sb="2" eb="4">
      <t>カイシュウ</t>
    </rPh>
    <rPh sb="4" eb="5">
      <t>リツ</t>
    </rPh>
    <phoneticPr fontId="23"/>
  </si>
  <si>
    <t>%</t>
    <phoneticPr fontId="23"/>
  </si>
  <si>
    <t>燃料使用</t>
    <rPh sb="0" eb="2">
      <t>ネンリョウ</t>
    </rPh>
    <rPh sb="2" eb="4">
      <t>シヨウ</t>
    </rPh>
    <phoneticPr fontId="23"/>
  </si>
  <si>
    <t>燃料使用量</t>
    <rPh sb="0" eb="2">
      <t>ネンリョウ</t>
    </rPh>
    <rPh sb="2" eb="5">
      <t>シヨウリョウ</t>
    </rPh>
    <phoneticPr fontId="23"/>
  </si>
  <si>
    <t>発電量</t>
    <rPh sb="0" eb="2">
      <t>ハツデン</t>
    </rPh>
    <rPh sb="2" eb="3">
      <t>リョウ</t>
    </rPh>
    <phoneticPr fontId="23"/>
  </si>
  <si>
    <t>MWh/月</t>
    <rPh sb="4" eb="5">
      <t>ゲツ</t>
    </rPh>
    <phoneticPr fontId="23"/>
  </si>
  <si>
    <t>燃料の発熱量</t>
    <rPh sb="0" eb="2">
      <t>ネンリョウ</t>
    </rPh>
    <rPh sb="3" eb="5">
      <t>ハツネツ</t>
    </rPh>
    <rPh sb="5" eb="6">
      <t>リョウ</t>
    </rPh>
    <phoneticPr fontId="23"/>
  </si>
  <si>
    <t>発電量（換算値）</t>
    <rPh sb="0" eb="2">
      <t>ハツデン</t>
    </rPh>
    <rPh sb="2" eb="3">
      <t>リョウ</t>
    </rPh>
    <rPh sb="4" eb="6">
      <t>カンサン</t>
    </rPh>
    <rPh sb="6" eb="7">
      <t>チ</t>
    </rPh>
    <phoneticPr fontId="23"/>
  </si>
  <si>
    <t>有効活用量</t>
    <rPh sb="0" eb="2">
      <t>ユウコウ</t>
    </rPh>
    <rPh sb="2" eb="4">
      <t>カツヨウ</t>
    </rPh>
    <rPh sb="4" eb="5">
      <t>リョウ</t>
    </rPh>
    <phoneticPr fontId="23"/>
  </si>
  <si>
    <t>燃料使用発熱量</t>
    <rPh sb="0" eb="2">
      <t>ネンリョウ</t>
    </rPh>
    <rPh sb="2" eb="4">
      <t>シヨウ</t>
    </rPh>
    <rPh sb="4" eb="6">
      <t>ハツネツ</t>
    </rPh>
    <rPh sb="6" eb="7">
      <t>リョウ</t>
    </rPh>
    <phoneticPr fontId="23"/>
  </si>
  <si>
    <t>%</t>
    <phoneticPr fontId="23"/>
  </si>
  <si>
    <t>%</t>
    <phoneticPr fontId="23"/>
  </si>
  <si>
    <t>合計
又は
平均</t>
    <rPh sb="0" eb="2">
      <t>ゴウケイ</t>
    </rPh>
    <rPh sb="3" eb="4">
      <t>マタ</t>
    </rPh>
    <rPh sb="6" eb="8">
      <t>ヘイキン</t>
    </rPh>
    <phoneticPr fontId="23"/>
  </si>
  <si>
    <t>MJ/h</t>
    <phoneticPr fontId="23"/>
  </si>
  <si>
    <t>GJ/月</t>
    <rPh sb="3" eb="4">
      <t>ゲツ</t>
    </rPh>
    <phoneticPr fontId="23"/>
  </si>
  <si>
    <t>MJ/h</t>
    <phoneticPr fontId="23"/>
  </si>
  <si>
    <t>MJ/h</t>
    <phoneticPr fontId="23"/>
  </si>
  <si>
    <t>GJ</t>
    <phoneticPr fontId="2"/>
  </si>
  <si>
    <t>誓　　約　　書</t>
    <rPh sb="0" eb="1">
      <t>チカイ</t>
    </rPh>
    <rPh sb="3" eb="4">
      <t>ヤク</t>
    </rPh>
    <rPh sb="6" eb="7">
      <t>ショ</t>
    </rPh>
    <phoneticPr fontId="2"/>
  </si>
  <si>
    <t>公益財団法人</t>
    <rPh sb="0" eb="2">
      <t>コウエキ</t>
    </rPh>
    <rPh sb="2" eb="4">
      <t>ザイダン</t>
    </rPh>
    <rPh sb="4" eb="6">
      <t>ホウジン</t>
    </rPh>
    <phoneticPr fontId="2"/>
  </si>
  <si>
    <t>東京都環境公社　理事長　殿</t>
    <rPh sb="0" eb="3">
      <t>トウキョウト</t>
    </rPh>
    <rPh sb="3" eb="5">
      <t>カンキョウ</t>
    </rPh>
    <rPh sb="5" eb="7">
      <t>コウシャ</t>
    </rPh>
    <rPh sb="8" eb="11">
      <t>リジチョウ</t>
    </rPh>
    <rPh sb="12" eb="13">
      <t>トノ</t>
    </rPh>
    <phoneticPr fontId="2"/>
  </si>
  <si>
    <t>　あわせて、貴公社理事長又は東京都が必要と認めた場合には、暴力団関係者であるか否かの確認のため、警視庁へ照会がなされることに同意いたします。</t>
    <phoneticPr fontId="2"/>
  </si>
  <si>
    <t>月</t>
    <rPh sb="0" eb="1">
      <t>ゲツ</t>
    </rPh>
    <phoneticPr fontId="2"/>
  </si>
  <si>
    <t>日</t>
    <rPh sb="0" eb="1">
      <t>ヒ</t>
    </rPh>
    <phoneticPr fontId="2"/>
  </si>
  <si>
    <t>←入力してください。</t>
    <rPh sb="1" eb="3">
      <t>ニュウリョク</t>
    </rPh>
    <phoneticPr fontId="2"/>
  </si>
  <si>
    <t>※　法人その他の団体にあっては、主たる事務所の所在地、名称及び代表者の氏名
　　 を記入すること。</t>
    <rPh sb="2" eb="4">
      <t>ホウジン</t>
    </rPh>
    <rPh sb="6" eb="7">
      <t>タ</t>
    </rPh>
    <rPh sb="8" eb="10">
      <t>ダンタイ</t>
    </rPh>
    <rPh sb="16" eb="17">
      <t>シュ</t>
    </rPh>
    <rPh sb="19" eb="21">
      <t>ジム</t>
    </rPh>
    <rPh sb="21" eb="22">
      <t>ショ</t>
    </rPh>
    <rPh sb="23" eb="26">
      <t>ショザイチ</t>
    </rPh>
    <rPh sb="27" eb="29">
      <t>メイショウ</t>
    </rPh>
    <rPh sb="29" eb="30">
      <t>オヨ</t>
    </rPh>
    <rPh sb="31" eb="34">
      <t>ダイヒョウシャ</t>
    </rPh>
    <rPh sb="35" eb="37">
      <t>シメイ</t>
    </rPh>
    <rPh sb="42" eb="44">
      <t>キニュウ</t>
    </rPh>
    <phoneticPr fontId="2"/>
  </si>
  <si>
    <t>※　この誓約書における「暴力団関係者」とは、次に掲げる者をいう。</t>
    <rPh sb="4" eb="7">
      <t>セイヤクショ</t>
    </rPh>
    <rPh sb="12" eb="15">
      <t>ボウリョクダン</t>
    </rPh>
    <rPh sb="15" eb="18">
      <t>カンケイシャ</t>
    </rPh>
    <phoneticPr fontId="2"/>
  </si>
  <si>
    <t>・暴力団又は暴力団員が実質的に経営を支配する法人等に所属する者</t>
    <rPh sb="1" eb="4">
      <t>ボウリョクダン</t>
    </rPh>
    <rPh sb="4" eb="5">
      <t>マタ</t>
    </rPh>
    <rPh sb="6" eb="9">
      <t>ボウリョクダン</t>
    </rPh>
    <rPh sb="9" eb="10">
      <t>イン</t>
    </rPh>
    <rPh sb="11" eb="14">
      <t>ジッシツテキ</t>
    </rPh>
    <rPh sb="15" eb="17">
      <t>ケイエイ</t>
    </rPh>
    <rPh sb="18" eb="20">
      <t>シハイ</t>
    </rPh>
    <rPh sb="22" eb="24">
      <t>ホウジン</t>
    </rPh>
    <rPh sb="24" eb="25">
      <t>トウ</t>
    </rPh>
    <rPh sb="26" eb="28">
      <t>ショゾク</t>
    </rPh>
    <rPh sb="30" eb="31">
      <t>シャ</t>
    </rPh>
    <phoneticPr fontId="2"/>
  </si>
  <si>
    <t>・暴力団又員を雇用している者</t>
    <rPh sb="1" eb="4">
      <t>ボウリョクダン</t>
    </rPh>
    <rPh sb="4" eb="5">
      <t>マタ</t>
    </rPh>
    <rPh sb="5" eb="6">
      <t>イン</t>
    </rPh>
    <rPh sb="7" eb="9">
      <t>コヨウ</t>
    </rPh>
    <rPh sb="13" eb="14">
      <t>モノ</t>
    </rPh>
    <phoneticPr fontId="2"/>
  </si>
  <si>
    <t>・暴力団又は暴力団員を不当に利用していると認められる者</t>
    <rPh sb="1" eb="4">
      <t>ボウリョクダン</t>
    </rPh>
    <rPh sb="4" eb="5">
      <t>マタ</t>
    </rPh>
    <rPh sb="6" eb="9">
      <t>ボウリョクダン</t>
    </rPh>
    <rPh sb="9" eb="10">
      <t>イン</t>
    </rPh>
    <rPh sb="11" eb="13">
      <t>フトウ</t>
    </rPh>
    <rPh sb="14" eb="16">
      <t>リヨウ</t>
    </rPh>
    <rPh sb="21" eb="22">
      <t>ミト</t>
    </rPh>
    <rPh sb="26" eb="27">
      <t>モノ</t>
    </rPh>
    <phoneticPr fontId="2"/>
  </si>
  <si>
    <t>・暴力団の維持、運営に協力し、又は関与していると認められる者</t>
    <rPh sb="1" eb="4">
      <t>ボウリョクダン</t>
    </rPh>
    <rPh sb="5" eb="7">
      <t>イジ</t>
    </rPh>
    <rPh sb="8" eb="10">
      <t>ウンエイ</t>
    </rPh>
    <rPh sb="11" eb="13">
      <t>キョウリョク</t>
    </rPh>
    <rPh sb="15" eb="16">
      <t>マタ</t>
    </rPh>
    <rPh sb="17" eb="19">
      <t>カンヨ</t>
    </rPh>
    <rPh sb="24" eb="25">
      <t>ミト</t>
    </rPh>
    <rPh sb="29" eb="30">
      <t>モノ</t>
    </rPh>
    <phoneticPr fontId="2"/>
  </si>
  <si>
    <t>・暴力団又は暴力団員と社会的に非難されるべき関係を有していると認められる者</t>
    <rPh sb="1" eb="4">
      <t>ボウリョクダン</t>
    </rPh>
    <rPh sb="4" eb="5">
      <t>マタ</t>
    </rPh>
    <rPh sb="6" eb="9">
      <t>ボウリョクダン</t>
    </rPh>
    <rPh sb="9" eb="10">
      <t>イン</t>
    </rPh>
    <rPh sb="11" eb="14">
      <t>シャカイテキ</t>
    </rPh>
    <rPh sb="15" eb="17">
      <t>ヒナン</t>
    </rPh>
    <rPh sb="22" eb="24">
      <t>カンケイ</t>
    </rPh>
    <rPh sb="25" eb="26">
      <t>ユウ</t>
    </rPh>
    <rPh sb="31" eb="32">
      <t>ミト</t>
    </rPh>
    <rPh sb="36" eb="37">
      <t>シャ</t>
    </rPh>
    <phoneticPr fontId="2"/>
  </si>
  <si>
    <t>←手入力</t>
    <rPh sb="1" eb="2">
      <t>テ</t>
    </rPh>
    <rPh sb="2" eb="4">
      <t>ニュウリョク</t>
    </rPh>
    <phoneticPr fontId="2"/>
  </si>
  <si>
    <t>CGS設置
事業所の所在地</t>
    <rPh sb="3" eb="5">
      <t>セッチ</t>
    </rPh>
    <rPh sb="6" eb="9">
      <t>ジギョウショ</t>
    </rPh>
    <rPh sb="10" eb="13">
      <t>ショザイチ</t>
    </rPh>
    <phoneticPr fontId="2"/>
  </si>
  <si>
    <t>←熱電融通インフラ設備を記入してください。</t>
    <rPh sb="1" eb="2">
      <t>ネツ</t>
    </rPh>
    <rPh sb="2" eb="3">
      <t>デン</t>
    </rPh>
    <rPh sb="3" eb="5">
      <t>ユウズウ</t>
    </rPh>
    <rPh sb="9" eb="11">
      <t>セツビ</t>
    </rPh>
    <rPh sb="12" eb="14">
      <t>キニュウ</t>
    </rPh>
    <phoneticPr fontId="2"/>
  </si>
  <si>
    <t>←自立分散型電源設備を記入してください。</t>
    <rPh sb="1" eb="3">
      <t>ジリツ</t>
    </rPh>
    <rPh sb="3" eb="6">
      <t>ブンサンガタ</t>
    </rPh>
    <rPh sb="6" eb="8">
      <t>デンゲン</t>
    </rPh>
    <rPh sb="8" eb="10">
      <t>セツビ</t>
    </rPh>
    <rPh sb="11" eb="13">
      <t>キニュウ</t>
    </rPh>
    <phoneticPr fontId="2"/>
  </si>
  <si>
    <t>←エネルギーマネジメントシステムを記入してください。</t>
    <rPh sb="17" eb="19">
      <t>キニュウ</t>
    </rPh>
    <phoneticPr fontId="2"/>
  </si>
  <si>
    <t>床面積</t>
    <rPh sb="0" eb="3">
      <t>ユカメンセキ</t>
    </rPh>
    <phoneticPr fontId="2"/>
  </si>
  <si>
    <t>地上階数</t>
    <rPh sb="0" eb="2">
      <t>チジョウ</t>
    </rPh>
    <rPh sb="2" eb="4">
      <t>カイスウ</t>
    </rPh>
    <phoneticPr fontId="2"/>
  </si>
  <si>
    <t>地下階数</t>
    <rPh sb="0" eb="2">
      <t>チカ</t>
    </rPh>
    <rPh sb="2" eb="4">
      <t>カイスウ</t>
    </rPh>
    <phoneticPr fontId="2"/>
  </si>
  <si>
    <t>←手入力</t>
    <rPh sb="1" eb="2">
      <t>テ</t>
    </rPh>
    <rPh sb="2" eb="4">
      <t>ニュウリョク</t>
    </rPh>
    <phoneticPr fontId="2"/>
  </si>
  <si>
    <t>〃</t>
    <phoneticPr fontId="2"/>
  </si>
  <si>
    <t>熱供給
対象
建築物</t>
    <rPh sb="0" eb="1">
      <t>ネツ</t>
    </rPh>
    <rPh sb="1" eb="3">
      <t>キョウキュウ</t>
    </rPh>
    <rPh sb="4" eb="6">
      <t>タイショウ</t>
    </rPh>
    <rPh sb="7" eb="10">
      <t>ケンチクブツ</t>
    </rPh>
    <phoneticPr fontId="2"/>
  </si>
  <si>
    <t>←自動入力</t>
    <rPh sb="1" eb="3">
      <t>ジドウ</t>
    </rPh>
    <rPh sb="3" eb="5">
      <t>ニュウリョク</t>
    </rPh>
    <phoneticPr fontId="2"/>
  </si>
  <si>
    <t>～</t>
    <phoneticPr fontId="2"/>
  </si>
  <si>
    <t>dB</t>
    <phoneticPr fontId="2"/>
  </si>
  <si>
    <t>(3)　窒素酸化物</t>
    <rPh sb="4" eb="6">
      <t>チッソ</t>
    </rPh>
    <rPh sb="6" eb="9">
      <t>サンカブツ</t>
    </rPh>
    <phoneticPr fontId="2"/>
  </si>
  <si>
    <t>施設の種類</t>
    <rPh sb="0" eb="2">
      <t>シセツ</t>
    </rPh>
    <rPh sb="3" eb="5">
      <t>シュルイ</t>
    </rPh>
    <phoneticPr fontId="2"/>
  </si>
  <si>
    <t>ppm</t>
    <phoneticPr fontId="2"/>
  </si>
  <si>
    <t>エネルギー管理士</t>
    <rPh sb="5" eb="7">
      <t>カンリ</t>
    </rPh>
    <rPh sb="7" eb="8">
      <t>シ</t>
    </rPh>
    <phoneticPr fontId="2"/>
  </si>
  <si>
    <t>助成
対象
経費</t>
    <rPh sb="0" eb="2">
      <t>ジョセイ</t>
    </rPh>
    <rPh sb="3" eb="5">
      <t>タイショウ</t>
    </rPh>
    <rPh sb="6" eb="8">
      <t>ケイヒ</t>
    </rPh>
    <phoneticPr fontId="2"/>
  </si>
  <si>
    <t>助成金
申請額</t>
    <rPh sb="0" eb="3">
      <t>ジョセイキン</t>
    </rPh>
    <rPh sb="4" eb="7">
      <t>シンセイガク</t>
    </rPh>
    <phoneticPr fontId="2"/>
  </si>
  <si>
    <t>CGS</t>
    <phoneticPr fontId="2"/>
  </si>
  <si>
    <t>合計</t>
    <rPh sb="0" eb="2">
      <t>ゴウケイ</t>
    </rPh>
    <phoneticPr fontId="2"/>
  </si>
  <si>
    <t>排熱回
収出力</t>
    <rPh sb="0" eb="2">
      <t>ハイネツ</t>
    </rPh>
    <rPh sb="1" eb="2">
      <t>ネツ</t>
    </rPh>
    <rPh sb="2" eb="3">
      <t>カイ</t>
    </rPh>
    <rPh sb="4" eb="5">
      <t>オサメル</t>
    </rPh>
    <rPh sb="5" eb="7">
      <t>シュツリョク</t>
    </rPh>
    <phoneticPr fontId="2"/>
  </si>
  <si>
    <t>住　　所</t>
    <rPh sb="0" eb="1">
      <t>ジュウ</t>
    </rPh>
    <rPh sb="3" eb="4">
      <t>ショ</t>
    </rPh>
    <phoneticPr fontId="2"/>
  </si>
  <si>
    <t>部署名</t>
    <rPh sb="0" eb="2">
      <t>ブショ</t>
    </rPh>
    <rPh sb="2" eb="3">
      <t>メイ</t>
    </rPh>
    <phoneticPr fontId="2"/>
  </si>
  <si>
    <t>担当者役職名</t>
    <rPh sb="3" eb="6">
      <t>ヤクショクナ</t>
    </rPh>
    <phoneticPr fontId="2"/>
  </si>
  <si>
    <t>担当者氏名</t>
    <phoneticPr fontId="2"/>
  </si>
  <si>
    <t>億円</t>
    <rPh sb="0" eb="2">
      <t>オクエン</t>
    </rPh>
    <phoneticPr fontId="6"/>
  </si>
  <si>
    <t>助成対象事業者
（第二事業者）</t>
    <rPh sb="0" eb="2">
      <t>ジョセイ</t>
    </rPh>
    <rPh sb="2" eb="4">
      <t>タイショウ</t>
    </rPh>
    <rPh sb="4" eb="7">
      <t>ジギョウシャ</t>
    </rPh>
    <rPh sb="9" eb="11">
      <t>ダイニ</t>
    </rPh>
    <rPh sb="11" eb="14">
      <t>ジギョウシャ</t>
    </rPh>
    <phoneticPr fontId="2"/>
  </si>
  <si>
    <t>助成対象事業者
（第三事業者）</t>
    <rPh sb="0" eb="2">
      <t>ジョセイ</t>
    </rPh>
    <rPh sb="2" eb="4">
      <t>タイショウ</t>
    </rPh>
    <rPh sb="4" eb="7">
      <t>ジギョウシャ</t>
    </rPh>
    <rPh sb="9" eb="10">
      <t>ダイ</t>
    </rPh>
    <rPh sb="10" eb="11">
      <t>サン</t>
    </rPh>
    <rPh sb="11" eb="14">
      <t>ジギョウシャ</t>
    </rPh>
    <phoneticPr fontId="2"/>
  </si>
  <si>
    <t>百万円</t>
    <rPh sb="0" eb="3">
      <t>ヒャクマンエン</t>
    </rPh>
    <phoneticPr fontId="2"/>
  </si>
  <si>
    <t>MWh</t>
    <phoneticPr fontId="2"/>
  </si>
  <si>
    <r>
      <t>CGS</t>
    </r>
    <r>
      <rPr>
        <sz val="11"/>
        <color indexed="8"/>
        <rFont val="ＭＳ Ｐ明朝"/>
        <family val="1"/>
        <charset val="128"/>
      </rPr>
      <t>設置建築物</t>
    </r>
    <rPh sb="3" eb="5">
      <t>セッチ</t>
    </rPh>
    <rPh sb="5" eb="8">
      <t>ケンチクブツ</t>
    </rPh>
    <phoneticPr fontId="2"/>
  </si>
  <si>
    <t>負荷
合計
容量</t>
    <rPh sb="0" eb="2">
      <t>フカ</t>
    </rPh>
    <rPh sb="3" eb="5">
      <t>ゴウケイ</t>
    </rPh>
    <rPh sb="6" eb="8">
      <t>ヨウリョウ</t>
    </rPh>
    <phoneticPr fontId="2"/>
  </si>
  <si>
    <t>補正
係数</t>
    <rPh sb="0" eb="2">
      <t>ホセイ</t>
    </rPh>
    <rPh sb="3" eb="5">
      <t>ケイスウ</t>
    </rPh>
    <phoneticPr fontId="2"/>
  </si>
  <si>
    <t>補正後
負荷
合計
容量</t>
    <rPh sb="0" eb="2">
      <t>ホセイ</t>
    </rPh>
    <rPh sb="2" eb="3">
      <t>ゴ</t>
    </rPh>
    <rPh sb="4" eb="6">
      <t>フカ</t>
    </rPh>
    <rPh sb="7" eb="9">
      <t>ゴウケイ</t>
    </rPh>
    <rPh sb="10" eb="12">
      <t>ヨウリョウ</t>
    </rPh>
    <phoneticPr fontId="2"/>
  </si>
  <si>
    <t>kVA</t>
    <phoneticPr fontId="2"/>
  </si>
  <si>
    <t>電灯
負荷</t>
    <rPh sb="0" eb="2">
      <t>デントウ</t>
    </rPh>
    <rPh sb="3" eb="5">
      <t>フカ</t>
    </rPh>
    <phoneticPr fontId="2"/>
  </si>
  <si>
    <t>動力
負荷</t>
    <rPh sb="0" eb="2">
      <t>ドウリョク</t>
    </rPh>
    <rPh sb="3" eb="5">
      <t>フカ</t>
    </rPh>
    <phoneticPr fontId="2"/>
  </si>
  <si>
    <t>冷凍機、パッケージ形空調機、エレベータ等</t>
    <rPh sb="0" eb="3">
      <t>レイトウキ</t>
    </rPh>
    <rPh sb="9" eb="10">
      <t>カタ</t>
    </rPh>
    <rPh sb="10" eb="13">
      <t>クウチョウキ</t>
    </rPh>
    <rPh sb="19" eb="20">
      <t>トウ</t>
    </rPh>
    <phoneticPr fontId="2"/>
  </si>
  <si>
    <t>衛生関係その他（ポンプ等）</t>
    <rPh sb="0" eb="2">
      <t>エイセイ</t>
    </rPh>
    <rPh sb="2" eb="4">
      <t>カンケイ</t>
    </rPh>
    <rPh sb="6" eb="7">
      <t>タ</t>
    </rPh>
    <rPh sb="11" eb="12">
      <t>トウ</t>
    </rPh>
    <phoneticPr fontId="2"/>
  </si>
  <si>
    <t>（注）</t>
    <rPh sb="1" eb="2">
      <t>チュウ</t>
    </rPh>
    <phoneticPr fontId="2"/>
  </si>
  <si>
    <t>・補正係数は、公社が別に定める。（手続きの手引きの『2.申請の方法』の最終頁を参照すること。</t>
    <rPh sb="1" eb="3">
      <t>ホセイ</t>
    </rPh>
    <rPh sb="3" eb="5">
      <t>ケイスウ</t>
    </rPh>
    <rPh sb="7" eb="9">
      <t>コウシャ</t>
    </rPh>
    <rPh sb="10" eb="11">
      <t>ベツ</t>
    </rPh>
    <rPh sb="12" eb="13">
      <t>サダ</t>
    </rPh>
    <rPh sb="17" eb="19">
      <t>テツヅ</t>
    </rPh>
    <rPh sb="21" eb="23">
      <t>テビ</t>
    </rPh>
    <rPh sb="28" eb="30">
      <t>シンセイ</t>
    </rPh>
    <rPh sb="31" eb="33">
      <t>ホウホウ</t>
    </rPh>
    <rPh sb="35" eb="37">
      <t>サイシュウ</t>
    </rPh>
    <rPh sb="37" eb="38">
      <t>ページ</t>
    </rPh>
    <rPh sb="39" eb="41">
      <t>サンショウ</t>
    </rPh>
    <phoneticPr fontId="2"/>
  </si>
  <si>
    <t>kW</t>
    <phoneticPr fontId="2"/>
  </si>
  <si>
    <t>最大需要電力</t>
    <rPh sb="0" eb="2">
      <t>サイダイ</t>
    </rPh>
    <rPh sb="2" eb="4">
      <t>ジュヨウ</t>
    </rPh>
    <rPh sb="4" eb="6">
      <t>デンリョク</t>
    </rPh>
    <phoneticPr fontId="2"/>
  </si>
  <si>
    <r>
      <rPr>
        <sz val="11"/>
        <color indexed="8"/>
        <rFont val="ＭＳ Ｐ明朝"/>
        <family val="1"/>
        <charset val="128"/>
      </rPr>
      <t>階</t>
    </r>
    <rPh sb="0" eb="1">
      <t>カイ</t>
    </rPh>
    <phoneticPr fontId="2"/>
  </si>
  <si>
    <r>
      <t>B</t>
    </r>
    <r>
      <rPr>
        <sz val="11"/>
        <color indexed="8"/>
        <rFont val="ＭＳ Ｐ明朝"/>
        <family val="1"/>
        <charset val="128"/>
      </rPr>
      <t>棟建築物</t>
    </r>
    <rPh sb="1" eb="2">
      <t>ムネ</t>
    </rPh>
    <rPh sb="2" eb="5">
      <t>ケンチクブツ</t>
    </rPh>
    <phoneticPr fontId="21"/>
  </si>
  <si>
    <t>kW</t>
    <phoneticPr fontId="2"/>
  </si>
  <si>
    <t>熱の融通</t>
    <rPh sb="0" eb="1">
      <t>ネツ</t>
    </rPh>
    <rPh sb="2" eb="4">
      <t>ユウズウ</t>
    </rPh>
    <phoneticPr fontId="2"/>
  </si>
  <si>
    <t>熱融通計</t>
    <rPh sb="0" eb="1">
      <t>ネツ</t>
    </rPh>
    <rPh sb="1" eb="3">
      <t>ユウズウ</t>
    </rPh>
    <rPh sb="3" eb="4">
      <t>ケイ</t>
    </rPh>
    <phoneticPr fontId="2"/>
  </si>
  <si>
    <t>既存建築物</t>
    <rPh sb="0" eb="2">
      <t>キゾン</t>
    </rPh>
    <rPh sb="2" eb="5">
      <t>ケンチクブツ</t>
    </rPh>
    <phoneticPr fontId="2"/>
  </si>
  <si>
    <t>新規建築物</t>
    <rPh sb="0" eb="2">
      <t>シンキ</t>
    </rPh>
    <rPh sb="2" eb="5">
      <t>ケンチクブツ</t>
    </rPh>
    <phoneticPr fontId="2"/>
  </si>
  <si>
    <t>既存設備</t>
    <rPh sb="0" eb="2">
      <t>キゾン</t>
    </rPh>
    <rPh sb="2" eb="4">
      <t>セツビ</t>
    </rPh>
    <phoneticPr fontId="2"/>
  </si>
  <si>
    <t>新規導入</t>
    <rPh sb="0" eb="2">
      <t>シンキ</t>
    </rPh>
    <rPh sb="2" eb="4">
      <t>ドウニュウ</t>
    </rPh>
    <phoneticPr fontId="2"/>
  </si>
  <si>
    <t>注）供給対象建築物のエネルギーマネジメントの実施を可能にする設備の既存設備及び
　　導入予定には、該当する項目に『○』を記入してください。</t>
    <rPh sb="0" eb="1">
      <t>チュウ</t>
    </rPh>
    <rPh sb="2" eb="4">
      <t>キョウキュウ</t>
    </rPh>
    <rPh sb="4" eb="6">
      <t>タイショウ</t>
    </rPh>
    <rPh sb="6" eb="9">
      <t>ケンチクブツ</t>
    </rPh>
    <rPh sb="22" eb="24">
      <t>ジッシ</t>
    </rPh>
    <rPh sb="25" eb="27">
      <t>カノウ</t>
    </rPh>
    <rPh sb="30" eb="32">
      <t>セツビ</t>
    </rPh>
    <rPh sb="33" eb="35">
      <t>キゾン</t>
    </rPh>
    <rPh sb="35" eb="37">
      <t>セツビ</t>
    </rPh>
    <rPh sb="37" eb="38">
      <t>オヨ</t>
    </rPh>
    <rPh sb="42" eb="44">
      <t>ドウニュウ</t>
    </rPh>
    <rPh sb="44" eb="46">
      <t>ヨテイ</t>
    </rPh>
    <rPh sb="49" eb="51">
      <t>ガイトウ</t>
    </rPh>
    <rPh sb="53" eb="55">
      <t>コウモク</t>
    </rPh>
    <rPh sb="60" eb="62">
      <t>キニュウ</t>
    </rPh>
    <phoneticPr fontId="2"/>
  </si>
  <si>
    <t>（筆頭事業者）</t>
    <phoneticPr fontId="2"/>
  </si>
  <si>
    <t>熱電融通インフラ
設備容量</t>
    <rPh sb="0" eb="1">
      <t>ネツ</t>
    </rPh>
    <rPh sb="1" eb="2">
      <t>デン</t>
    </rPh>
    <rPh sb="2" eb="4">
      <t>ユウズウ</t>
    </rPh>
    <rPh sb="9" eb="11">
      <t>セツビ</t>
    </rPh>
    <rPh sb="11" eb="13">
      <t>ヨウリョウ</t>
    </rPh>
    <phoneticPr fontId="2"/>
  </si>
  <si>
    <t>GJ/h</t>
    <phoneticPr fontId="2"/>
  </si>
  <si>
    <t>電力融通</t>
    <rPh sb="0" eb="2">
      <t>デンリョク</t>
    </rPh>
    <rPh sb="2" eb="4">
      <t>ユウズウ</t>
    </rPh>
    <phoneticPr fontId="2"/>
  </si>
  <si>
    <t>熱融通</t>
    <rPh sb="0" eb="1">
      <t>ネツ</t>
    </rPh>
    <rPh sb="1" eb="3">
      <t>ユウズウ</t>
    </rPh>
    <phoneticPr fontId="2"/>
  </si>
  <si>
    <t>最大電力融通</t>
    <rPh sb="0" eb="2">
      <t>サイダイ</t>
    </rPh>
    <rPh sb="2" eb="4">
      <t>デンリョク</t>
    </rPh>
    <rPh sb="4" eb="6">
      <t>ユウズウ</t>
    </rPh>
    <phoneticPr fontId="2"/>
  </si>
  <si>
    <t>最大熱融通</t>
    <rPh sb="0" eb="2">
      <t>サイダイ</t>
    </rPh>
    <rPh sb="2" eb="3">
      <t>ネツ</t>
    </rPh>
    <rPh sb="3" eb="5">
      <t>ユウズウ</t>
    </rPh>
    <phoneticPr fontId="2"/>
  </si>
  <si>
    <r>
      <rPr>
        <sz val="11"/>
        <color indexed="8"/>
        <rFont val="ＭＳ Ｐ明朝"/>
        <family val="1"/>
        <charset val="128"/>
      </rPr>
      <t>項目</t>
    </r>
    <rPh sb="0" eb="2">
      <t>コウモク</t>
    </rPh>
    <phoneticPr fontId="2"/>
  </si>
  <si>
    <r>
      <rPr>
        <sz val="11"/>
        <color indexed="8"/>
        <rFont val="ＭＳ Ｐ明朝"/>
        <family val="1"/>
        <charset val="128"/>
      </rPr>
      <t>一時滞在施設の概要</t>
    </r>
    <rPh sb="0" eb="2">
      <t>イチジ</t>
    </rPh>
    <rPh sb="2" eb="4">
      <t>タイザイ</t>
    </rPh>
    <rPh sb="4" eb="6">
      <t>シセツ</t>
    </rPh>
    <rPh sb="7" eb="9">
      <t>ガイヨウ</t>
    </rPh>
    <phoneticPr fontId="2"/>
  </si>
  <si>
    <r>
      <rPr>
        <sz val="11"/>
        <color indexed="8"/>
        <rFont val="ＭＳ Ｐ明朝"/>
        <family val="1"/>
        <charset val="128"/>
      </rPr>
      <t>延床面積</t>
    </r>
    <rPh sb="0" eb="4">
      <t>ノベユカメンセキ</t>
    </rPh>
    <phoneticPr fontId="2"/>
  </si>
  <si>
    <r>
      <rPr>
        <sz val="11"/>
        <color indexed="8"/>
        <rFont val="ＭＳ Ｐ明朝"/>
        <family val="1"/>
        <charset val="128"/>
      </rPr>
      <t>建築物内想定従業員数</t>
    </r>
    <rPh sb="0" eb="3">
      <t>ケンチクブツ</t>
    </rPh>
    <rPh sb="3" eb="4">
      <t>ナイ</t>
    </rPh>
    <rPh sb="4" eb="6">
      <t>ソウテイ</t>
    </rPh>
    <rPh sb="6" eb="9">
      <t>ジュウギョウイン</t>
    </rPh>
    <rPh sb="9" eb="10">
      <t>スウ</t>
    </rPh>
    <phoneticPr fontId="2"/>
  </si>
  <si>
    <r>
      <rPr>
        <sz val="11"/>
        <color indexed="8"/>
        <rFont val="ＭＳ Ｐ明朝"/>
        <family val="1"/>
        <charset val="128"/>
      </rPr>
      <t>受入（想定）帰宅困難者数</t>
    </r>
    <rPh sb="0" eb="2">
      <t>ウケイレ</t>
    </rPh>
    <rPh sb="3" eb="5">
      <t>ソウテイ</t>
    </rPh>
    <rPh sb="6" eb="8">
      <t>キタク</t>
    </rPh>
    <rPh sb="8" eb="10">
      <t>コンナン</t>
    </rPh>
    <rPh sb="10" eb="11">
      <t>シャ</t>
    </rPh>
    <rPh sb="11" eb="12">
      <t>スウ</t>
    </rPh>
    <phoneticPr fontId="2"/>
  </si>
  <si>
    <r>
      <rPr>
        <sz val="11"/>
        <color indexed="8"/>
        <rFont val="ＭＳ Ｐ明朝"/>
        <family val="1"/>
        <charset val="128"/>
      </rPr>
      <t>面積当りの収容者数</t>
    </r>
    <rPh sb="0" eb="2">
      <t>メンセキ</t>
    </rPh>
    <rPh sb="2" eb="3">
      <t>アタ</t>
    </rPh>
    <rPh sb="5" eb="8">
      <t>シュウヨウシャ</t>
    </rPh>
    <rPh sb="8" eb="9">
      <t>スウ</t>
    </rPh>
    <phoneticPr fontId="2"/>
  </si>
  <si>
    <t>MWh/年</t>
    <rPh sb="4" eb="5">
      <t>ネン</t>
    </rPh>
    <phoneticPr fontId="23"/>
  </si>
  <si>
    <t>GJ/年</t>
    <rPh sb="3" eb="4">
      <t>ネン</t>
    </rPh>
    <phoneticPr fontId="23"/>
  </si>
  <si>
    <t>GJ</t>
    <phoneticPr fontId="2"/>
  </si>
  <si>
    <t>工事契約</t>
    <rPh sb="0" eb="2">
      <t>コウジ</t>
    </rPh>
    <rPh sb="2" eb="4">
      <t>ケイヤク</t>
    </rPh>
    <phoneticPr fontId="2"/>
  </si>
  <si>
    <t>詳細設計</t>
    <rPh sb="0" eb="2">
      <t>ショウサイ</t>
    </rPh>
    <rPh sb="2" eb="4">
      <t>セッケイ</t>
    </rPh>
    <phoneticPr fontId="2"/>
  </si>
  <si>
    <t>）</t>
    <phoneticPr fontId="2"/>
  </si>
  <si>
    <t>（助成対象事業者）</t>
    <rPh sb="1" eb="3">
      <t>ジョセイ</t>
    </rPh>
    <rPh sb="3" eb="5">
      <t>タイショウ</t>
    </rPh>
    <rPh sb="5" eb="7">
      <t>ジギョウ</t>
    </rPh>
    <rPh sb="7" eb="8">
      <t>シャ</t>
    </rPh>
    <phoneticPr fontId="2"/>
  </si>
  <si>
    <t>助成対象事業の実施に係る同意書</t>
    <rPh sb="0" eb="2">
      <t>ジョセイ</t>
    </rPh>
    <rPh sb="2" eb="4">
      <t>タイショウ</t>
    </rPh>
    <rPh sb="4" eb="6">
      <t>ジギョウ</t>
    </rPh>
    <rPh sb="7" eb="9">
      <t>ジッシ</t>
    </rPh>
    <rPh sb="10" eb="11">
      <t>カカワ</t>
    </rPh>
    <rPh sb="12" eb="15">
      <t>ドウイショ</t>
    </rPh>
    <phoneticPr fontId="2"/>
  </si>
  <si>
    <t>（郵便番号）</t>
    <rPh sb="1" eb="3">
      <t>ユウビン</t>
    </rPh>
    <rPh sb="3" eb="5">
      <t>バンゴウ</t>
    </rPh>
    <phoneticPr fontId="2"/>
  </si>
  <si>
    <t>（住所）</t>
    <rPh sb="1" eb="3">
      <t>ジュウショ</t>
    </rPh>
    <phoneticPr fontId="2"/>
  </si>
  <si>
    <t>施設名</t>
    <rPh sb="0" eb="2">
      <t>シセツ</t>
    </rPh>
    <rPh sb="2" eb="3">
      <t>メイ</t>
    </rPh>
    <phoneticPr fontId="2"/>
  </si>
  <si>
    <t>（助成事業対象建築物の所有代表者）</t>
    <rPh sb="1" eb="3">
      <t>ジョセイ</t>
    </rPh>
    <rPh sb="3" eb="5">
      <t>ジギョウ</t>
    </rPh>
    <rPh sb="5" eb="7">
      <t>タイショウ</t>
    </rPh>
    <rPh sb="7" eb="10">
      <t>ケンチクブツ</t>
    </rPh>
    <rPh sb="11" eb="13">
      <t>ショユウ</t>
    </rPh>
    <rPh sb="13" eb="16">
      <t>ダイヒョウシャ</t>
    </rPh>
    <phoneticPr fontId="2"/>
  </si>
  <si>
    <t>（役職）</t>
    <rPh sb="1" eb="3">
      <t>ヤクショク</t>
    </rPh>
    <phoneticPr fontId="2"/>
  </si>
  <si>
    <t>（氏名）</t>
    <rPh sb="1" eb="3">
      <t>シメイ</t>
    </rPh>
    <phoneticPr fontId="2"/>
  </si>
  <si>
    <t>備考　助成対象事業者が複数の場合は、宛先を連名にすること。</t>
    <rPh sb="3" eb="5">
      <t>ジョセイ</t>
    </rPh>
    <rPh sb="5" eb="7">
      <t>タイショウ</t>
    </rPh>
    <rPh sb="7" eb="10">
      <t>ジギョウシャ</t>
    </rPh>
    <rPh sb="11" eb="13">
      <t>フクスウ</t>
    </rPh>
    <rPh sb="14" eb="16">
      <t>バアイ</t>
    </rPh>
    <rPh sb="18" eb="20">
      <t>アテサキ</t>
    </rPh>
    <rPh sb="21" eb="23">
      <t>レンメイ</t>
    </rPh>
    <phoneticPr fontId="2"/>
  </si>
  <si>
    <r>
      <t>(5)</t>
    </r>
    <r>
      <rPr>
        <sz val="11"/>
        <color indexed="8"/>
        <rFont val="ＭＳ Ｐ明朝"/>
        <family val="1"/>
        <charset val="128"/>
      </rPr>
      <t>付帯要件機器</t>
    </r>
    <rPh sb="3" eb="5">
      <t>フタイ</t>
    </rPh>
    <rPh sb="5" eb="7">
      <t>ヨウケン</t>
    </rPh>
    <rPh sb="7" eb="9">
      <t>キキ</t>
    </rPh>
    <phoneticPr fontId="2"/>
  </si>
  <si>
    <r>
      <t>(8)</t>
    </r>
    <r>
      <rPr>
        <sz val="11"/>
        <color indexed="8"/>
        <rFont val="ＭＳ Ｐ明朝"/>
        <family val="1"/>
        <charset val="128"/>
      </rPr>
      <t>リース事業者（割賦を含む）の概要</t>
    </r>
    <rPh sb="6" eb="8">
      <t>ジギョウ</t>
    </rPh>
    <rPh sb="8" eb="9">
      <t>シャ</t>
    </rPh>
    <rPh sb="10" eb="12">
      <t>カップ</t>
    </rPh>
    <rPh sb="13" eb="14">
      <t>フク</t>
    </rPh>
    <rPh sb="17" eb="19">
      <t>ガイヨウ</t>
    </rPh>
    <phoneticPr fontId="2"/>
  </si>
  <si>
    <r>
      <t>(9)</t>
    </r>
    <r>
      <rPr>
        <sz val="11"/>
        <color indexed="8"/>
        <rFont val="ＭＳ Ｐ明朝"/>
        <family val="1"/>
        <charset val="128"/>
      </rPr>
      <t>一時滞在施設の概要</t>
    </r>
    <rPh sb="3" eb="5">
      <t>イチジ</t>
    </rPh>
    <rPh sb="5" eb="7">
      <t>タイザイ</t>
    </rPh>
    <rPh sb="7" eb="9">
      <t>シセツ</t>
    </rPh>
    <rPh sb="10" eb="12">
      <t>ガイヨウ</t>
    </rPh>
    <phoneticPr fontId="2"/>
  </si>
  <si>
    <t>kW</t>
    <phoneticPr fontId="2"/>
  </si>
  <si>
    <t>GJ/h</t>
    <phoneticPr fontId="2"/>
  </si>
  <si>
    <t>最大供給電力
/最大需要電力</t>
    <rPh sb="0" eb="2">
      <t>サイダイ</t>
    </rPh>
    <rPh sb="2" eb="4">
      <t>キョウキュウ</t>
    </rPh>
    <rPh sb="4" eb="6">
      <t>デンリョク</t>
    </rPh>
    <rPh sb="8" eb="10">
      <t>サイダイ</t>
    </rPh>
    <rPh sb="10" eb="12">
      <t>ジュヨウ</t>
    </rPh>
    <rPh sb="12" eb="14">
      <t>デンリョク</t>
    </rPh>
    <phoneticPr fontId="2"/>
  </si>
  <si>
    <t>%</t>
    <phoneticPr fontId="2"/>
  </si>
  <si>
    <t>供給熱電
融通予定量</t>
    <rPh sb="0" eb="2">
      <t>キョウキュウ</t>
    </rPh>
    <rPh sb="2" eb="3">
      <t>ネツ</t>
    </rPh>
    <rPh sb="3" eb="4">
      <t>デン</t>
    </rPh>
    <rPh sb="5" eb="7">
      <t>ユウズウ</t>
    </rPh>
    <rPh sb="7" eb="9">
      <t>ヨテイ</t>
    </rPh>
    <rPh sb="9" eb="10">
      <t>リョウ</t>
    </rPh>
    <phoneticPr fontId="2"/>
  </si>
  <si>
    <r>
      <t>CGS</t>
    </r>
    <r>
      <rPr>
        <sz val="11"/>
        <color indexed="8"/>
        <rFont val="ＭＳ Ｐ明朝"/>
        <family val="1"/>
        <charset val="128"/>
      </rPr>
      <t>設置建築物の所在地</t>
    </r>
    <rPh sb="3" eb="5">
      <t>セッチ</t>
    </rPh>
    <rPh sb="5" eb="8">
      <t>ケンチクブツ</t>
    </rPh>
    <rPh sb="9" eb="12">
      <t>ショザイチ</t>
    </rPh>
    <phoneticPr fontId="2"/>
  </si>
  <si>
    <r>
      <t xml:space="preserve">
CGS</t>
    </r>
    <r>
      <rPr>
        <sz val="11"/>
        <color indexed="8"/>
        <rFont val="ＭＳ Ｐ明朝"/>
        <family val="1"/>
        <charset val="128"/>
      </rPr>
      <t>の概要</t>
    </r>
    <rPh sb="5" eb="7">
      <t>ガイヨウ</t>
    </rPh>
    <phoneticPr fontId="2"/>
  </si>
  <si>
    <r>
      <rPr>
        <sz val="11"/>
        <color indexed="8"/>
        <rFont val="ＭＳ Ｐ明朝"/>
        <family val="1"/>
        <charset val="128"/>
      </rPr>
      <t>燃料消費</t>
    </r>
    <rPh sb="0" eb="2">
      <t>ネンリョウ</t>
    </rPh>
    <rPh sb="2" eb="4">
      <t>ショウヒ</t>
    </rPh>
    <phoneticPr fontId="2"/>
  </si>
  <si>
    <t>1.</t>
    <phoneticPr fontId="2"/>
  </si>
  <si>
    <r>
      <rPr>
        <b/>
        <sz val="11"/>
        <color indexed="8"/>
        <rFont val="ＭＳ Ｐゴシック"/>
        <family val="3"/>
        <charset val="128"/>
      </rPr>
      <t>本エクセルで作成する届出様式の範囲</t>
    </r>
    <rPh sb="0" eb="1">
      <t>ホン</t>
    </rPh>
    <rPh sb="6" eb="8">
      <t>サクセイ</t>
    </rPh>
    <rPh sb="10" eb="12">
      <t>トドケデ</t>
    </rPh>
    <rPh sb="12" eb="14">
      <t>ヨウシキ</t>
    </rPh>
    <rPh sb="15" eb="17">
      <t>ハンイ</t>
    </rPh>
    <phoneticPr fontId="2"/>
  </si>
  <si>
    <t>ホームページからダウンロードできます。</t>
    <phoneticPr fontId="2"/>
  </si>
  <si>
    <t>2.</t>
    <phoneticPr fontId="2"/>
  </si>
  <si>
    <r>
      <rPr>
        <b/>
        <sz val="12"/>
        <color indexed="8"/>
        <rFont val="ＭＳ Ｐゴシック"/>
        <family val="3"/>
        <charset val="128"/>
      </rPr>
      <t>入力の流れ</t>
    </r>
    <rPh sb="0" eb="2">
      <t>ニュウリョク</t>
    </rPh>
    <rPh sb="3" eb="4">
      <t>ナガ</t>
    </rPh>
    <phoneticPr fontId="2"/>
  </si>
  <si>
    <r>
      <rPr>
        <sz val="12"/>
        <color indexed="8"/>
        <rFont val="ＭＳ Ｐゴシック"/>
        <family val="3"/>
        <charset val="128"/>
      </rPr>
      <t>シートの列んでいる順番に入力していく</t>
    </r>
    <rPh sb="4" eb="5">
      <t>ナラ</t>
    </rPh>
    <rPh sb="9" eb="11">
      <t>ジュンバン</t>
    </rPh>
    <rPh sb="12" eb="14">
      <t>ニュウリョク</t>
    </rPh>
    <phoneticPr fontId="2"/>
  </si>
  <si>
    <t>3.</t>
    <phoneticPr fontId="2"/>
  </si>
  <si>
    <r>
      <rPr>
        <b/>
        <sz val="12"/>
        <color indexed="8"/>
        <rFont val="ＭＳ Ｐゴシック"/>
        <family val="3"/>
        <charset val="128"/>
      </rPr>
      <t>入力の手順</t>
    </r>
    <rPh sb="0" eb="2">
      <t>ニュウリョク</t>
    </rPh>
    <rPh sb="3" eb="5">
      <t>テ</t>
    </rPh>
    <phoneticPr fontId="2"/>
  </si>
  <si>
    <t>1)</t>
    <phoneticPr fontId="2"/>
  </si>
  <si>
    <r>
      <rPr>
        <b/>
        <sz val="12"/>
        <color indexed="8"/>
        <rFont val="ＭＳ Ｐゴシック"/>
        <family val="3"/>
        <charset val="128"/>
      </rPr>
      <t>「基本情報」入力シートへの入力</t>
    </r>
    <rPh sb="6" eb="8">
      <t>ニュウリョク</t>
    </rPh>
    <rPh sb="13" eb="15">
      <t>ニュウリョク</t>
    </rPh>
    <phoneticPr fontId="2"/>
  </si>
  <si>
    <r>
      <rPr>
        <sz val="12"/>
        <color indexed="8"/>
        <rFont val="ＭＳ Ｐゴシック"/>
        <family val="3"/>
        <charset val="128"/>
      </rPr>
      <t>まず「基本情報」入力シートに、入力可能な情報を入力してください。重複する入力等の省力化ができます。</t>
    </r>
    <rPh sb="32" eb="34">
      <t>チョウフク</t>
    </rPh>
    <rPh sb="36" eb="38">
      <t>ニュウリョク</t>
    </rPh>
    <rPh sb="38" eb="39">
      <t>ナド</t>
    </rPh>
    <rPh sb="40" eb="42">
      <t>ショウリョク</t>
    </rPh>
    <rPh sb="42" eb="43">
      <t>カ</t>
    </rPh>
    <phoneticPr fontId="2"/>
  </si>
  <si>
    <t>(1)</t>
    <phoneticPr fontId="2"/>
  </si>
  <si>
    <r>
      <rPr>
        <sz val="12"/>
        <color indexed="8"/>
        <rFont val="ＭＳ Ｐゴシック"/>
        <family val="3"/>
        <charset val="128"/>
      </rPr>
      <t>記載すべき項目は、</t>
    </r>
    <rPh sb="0" eb="2">
      <t>キサイ</t>
    </rPh>
    <rPh sb="5" eb="7">
      <t>コウモク</t>
    </rPh>
    <phoneticPr fontId="2"/>
  </si>
  <si>
    <r>
      <rPr>
        <sz val="12"/>
        <color indexed="8"/>
        <rFont val="ＭＳ Ｐゴシック"/>
        <family val="3"/>
        <charset val="128"/>
      </rPr>
      <t>薄茶色で着色されている部分です。ここに入力してください。　</t>
    </r>
    <rPh sb="1" eb="2">
      <t>チャ</t>
    </rPh>
    <rPh sb="19" eb="21">
      <t>ニュウリョク</t>
    </rPh>
    <phoneticPr fontId="2"/>
  </si>
  <si>
    <t>(2)</t>
    <phoneticPr fontId="2"/>
  </si>
  <si>
    <t>薄黄色で着色された部分は、どちらかの欄に○を記入してください。</t>
    <rPh sb="0" eb="1">
      <t>ウス</t>
    </rPh>
    <rPh sb="1" eb="3">
      <t>キイロ</t>
    </rPh>
    <rPh sb="4" eb="6">
      <t>チャクショク</t>
    </rPh>
    <rPh sb="9" eb="11">
      <t>ブブン</t>
    </rPh>
    <rPh sb="18" eb="19">
      <t>ラン</t>
    </rPh>
    <rPh sb="22" eb="24">
      <t>キニュウ</t>
    </rPh>
    <phoneticPr fontId="2"/>
  </si>
  <si>
    <r>
      <rPr>
        <sz val="12"/>
        <color indexed="8"/>
        <rFont val="ＭＳ Ｐゴシック"/>
        <family val="3"/>
        <charset val="128"/>
      </rPr>
      <t>薄青色で着色されている部分は自動計算、又はリンク自動表示されています。入力は不要です。</t>
    </r>
    <rPh sb="0" eb="1">
      <t>ウス</t>
    </rPh>
    <rPh sb="1" eb="2">
      <t>アオ</t>
    </rPh>
    <rPh sb="2" eb="3">
      <t>イロ</t>
    </rPh>
    <rPh sb="4" eb="5">
      <t>チャク</t>
    </rPh>
    <rPh sb="5" eb="6">
      <t>イロ</t>
    </rPh>
    <rPh sb="11" eb="13">
      <t>ブブン</t>
    </rPh>
    <rPh sb="14" eb="16">
      <t>ジドウ</t>
    </rPh>
    <rPh sb="16" eb="18">
      <t>ケイサン</t>
    </rPh>
    <rPh sb="19" eb="20">
      <t>マタ</t>
    </rPh>
    <rPh sb="24" eb="26">
      <t>ジドウ</t>
    </rPh>
    <rPh sb="26" eb="28">
      <t>ヒョウジ</t>
    </rPh>
    <rPh sb="35" eb="37">
      <t>ニュウリョク</t>
    </rPh>
    <rPh sb="38" eb="40">
      <t>フヨウ</t>
    </rPh>
    <phoneticPr fontId="2"/>
  </si>
  <si>
    <r>
      <rPr>
        <sz val="12"/>
        <color indexed="8"/>
        <rFont val="ＭＳ Ｐゴシック"/>
        <family val="3"/>
        <charset val="128"/>
      </rPr>
      <t>入力セルで着色されていない部分は、全てセルに保護が掛かっていますので、入力はできません。</t>
    </r>
    <rPh sb="0" eb="2">
      <t>ニュウリョク</t>
    </rPh>
    <rPh sb="5" eb="7">
      <t>チャクショク</t>
    </rPh>
    <rPh sb="13" eb="15">
      <t>ブブン</t>
    </rPh>
    <rPh sb="17" eb="18">
      <t>スベ</t>
    </rPh>
    <rPh sb="22" eb="24">
      <t>ホゴ</t>
    </rPh>
    <rPh sb="25" eb="26">
      <t>カ</t>
    </rPh>
    <rPh sb="35" eb="37">
      <t>ニュウリョク</t>
    </rPh>
    <phoneticPr fontId="2"/>
  </si>
  <si>
    <r>
      <rPr>
        <sz val="12"/>
        <color indexed="8"/>
        <rFont val="ＭＳ Ｐゴシック"/>
        <family val="3"/>
        <charset val="128"/>
      </rPr>
      <t>入力を試みたり、セル保護の解除を行わないで下さい。</t>
    </r>
    <rPh sb="0" eb="2">
      <t>ニュウリョク</t>
    </rPh>
    <rPh sb="3" eb="4">
      <t>ココロ</t>
    </rPh>
    <rPh sb="10" eb="12">
      <t>ホゴ</t>
    </rPh>
    <rPh sb="13" eb="15">
      <t>カイジョ</t>
    </rPh>
    <rPh sb="16" eb="17">
      <t>オコナ</t>
    </rPh>
    <rPh sb="21" eb="22">
      <t>クダ</t>
    </rPh>
    <phoneticPr fontId="2"/>
  </si>
  <si>
    <r>
      <t>(6</t>
    </r>
    <r>
      <rPr>
        <sz val="12"/>
        <color indexed="8"/>
        <rFont val="ＭＳ Ｐ明朝"/>
        <family val="1"/>
        <charset val="128"/>
      </rPr>
      <t>）</t>
    </r>
    <phoneticPr fontId="2"/>
  </si>
  <si>
    <r>
      <t>2</t>
    </r>
    <r>
      <rPr>
        <sz val="12"/>
        <color indexed="8"/>
        <rFont val="ＭＳ Ｐゴシック"/>
        <family val="3"/>
        <charset val="128"/>
      </rPr>
      <t>）</t>
    </r>
    <phoneticPr fontId="2"/>
  </si>
  <si>
    <r>
      <rPr>
        <sz val="12"/>
        <color indexed="8"/>
        <rFont val="ＭＳ Ｐゴシック"/>
        <family val="3"/>
        <charset val="128"/>
      </rPr>
      <t>上述の「基本情報」入力シートへ入力した情報で、個別の様式にリンク可能な情報はリンク自動表示されます。</t>
    </r>
    <rPh sb="0" eb="2">
      <t>ジョウジュツ</t>
    </rPh>
    <rPh sb="15" eb="17">
      <t>ニュウリョク</t>
    </rPh>
    <rPh sb="19" eb="21">
      <t>ジョウホウ</t>
    </rPh>
    <rPh sb="23" eb="25">
      <t>コベツ</t>
    </rPh>
    <rPh sb="26" eb="28">
      <t>ヨウシキ</t>
    </rPh>
    <rPh sb="32" eb="34">
      <t>カノウ</t>
    </rPh>
    <rPh sb="35" eb="37">
      <t>ジョウホウ</t>
    </rPh>
    <rPh sb="41" eb="43">
      <t>ジドウ</t>
    </rPh>
    <rPh sb="43" eb="45">
      <t>ヒョウジ</t>
    </rPh>
    <phoneticPr fontId="2"/>
  </si>
  <si>
    <r>
      <rPr>
        <sz val="12"/>
        <color indexed="8"/>
        <rFont val="ＭＳ Ｐゴシック"/>
        <family val="3"/>
        <charset val="128"/>
      </rPr>
      <t>入力するセルの色使いは「基本情報」入力シートと同じです。</t>
    </r>
    <rPh sb="0" eb="2">
      <t>ニュウリョク</t>
    </rPh>
    <rPh sb="7" eb="8">
      <t>イロ</t>
    </rPh>
    <rPh sb="8" eb="9">
      <t>ツカ</t>
    </rPh>
    <rPh sb="12" eb="14">
      <t>キホン</t>
    </rPh>
    <rPh sb="14" eb="16">
      <t>ジョウホウ</t>
    </rPh>
    <rPh sb="17" eb="19">
      <t>ニュウリョク</t>
    </rPh>
    <rPh sb="23" eb="24">
      <t>オナ</t>
    </rPh>
    <phoneticPr fontId="2"/>
  </si>
  <si>
    <t>薄茶色で着色されている部分です。ここに入力してください。　</t>
    <rPh sb="1" eb="2">
      <t>チャ</t>
    </rPh>
    <rPh sb="19" eb="21">
      <t>ニュウリョク</t>
    </rPh>
    <phoneticPr fontId="2"/>
  </si>
  <si>
    <t>薄青色で着色されている部分は自動計算、又はリンク自動表示されています。入力は不要です。</t>
    <rPh sb="0" eb="1">
      <t>ウス</t>
    </rPh>
    <rPh sb="1" eb="2">
      <t>アオ</t>
    </rPh>
    <rPh sb="2" eb="3">
      <t>イロ</t>
    </rPh>
    <rPh sb="4" eb="5">
      <t>チャク</t>
    </rPh>
    <rPh sb="5" eb="6">
      <t>イロ</t>
    </rPh>
    <rPh sb="11" eb="13">
      <t>ブブン</t>
    </rPh>
    <rPh sb="14" eb="16">
      <t>ジドウ</t>
    </rPh>
    <rPh sb="16" eb="18">
      <t>ケイサン</t>
    </rPh>
    <rPh sb="19" eb="20">
      <t>マタ</t>
    </rPh>
    <rPh sb="24" eb="26">
      <t>ジドウ</t>
    </rPh>
    <rPh sb="26" eb="28">
      <t>ヒョウジ</t>
    </rPh>
    <rPh sb="35" eb="37">
      <t>ニュウリョク</t>
    </rPh>
    <rPh sb="38" eb="40">
      <t>フヨウ</t>
    </rPh>
    <phoneticPr fontId="2"/>
  </si>
  <si>
    <r>
      <rPr>
        <sz val="12"/>
        <color indexed="8"/>
        <rFont val="ＭＳ Ｐゴシック"/>
        <family val="3"/>
        <charset val="128"/>
      </rPr>
      <t>着色されていない部分は、全てセルに保護が掛かっていますので、入力はできません。</t>
    </r>
  </si>
  <si>
    <r>
      <t>3</t>
    </r>
    <r>
      <rPr>
        <sz val="12"/>
        <color indexed="8"/>
        <rFont val="ＭＳ Ｐゴシック"/>
        <family val="3"/>
        <charset val="128"/>
      </rPr>
      <t>）</t>
    </r>
    <phoneticPr fontId="2"/>
  </si>
  <si>
    <r>
      <rPr>
        <b/>
        <sz val="12"/>
        <color indexed="8"/>
        <rFont val="ＭＳ Ｐゴシック"/>
        <family val="3"/>
        <charset val="128"/>
      </rPr>
      <t>その他、注意事項</t>
    </r>
    <rPh sb="2" eb="3">
      <t>タ</t>
    </rPh>
    <rPh sb="4" eb="6">
      <t>チュウイ</t>
    </rPh>
    <rPh sb="6" eb="8">
      <t>ジコウ</t>
    </rPh>
    <phoneticPr fontId="2"/>
  </si>
  <si>
    <r>
      <rPr>
        <sz val="12"/>
        <color indexed="8"/>
        <rFont val="ＭＳ Ｐゴシック"/>
        <family val="3"/>
        <charset val="128"/>
      </rPr>
      <t>・第</t>
    </r>
    <r>
      <rPr>
        <sz val="12"/>
        <color indexed="8"/>
        <rFont val="Century"/>
        <family val="1"/>
      </rPr>
      <t>1</t>
    </r>
    <r>
      <rPr>
        <sz val="12"/>
        <color indexed="8"/>
        <rFont val="ＭＳ Ｐゴシック"/>
        <family val="3"/>
        <charset val="128"/>
      </rPr>
      <t>号様式の事業者住所・氏名等については、その様式毎に記載してください。</t>
    </r>
    <rPh sb="1" eb="2">
      <t>ダイ</t>
    </rPh>
    <rPh sb="3" eb="4">
      <t>ゴウ</t>
    </rPh>
    <rPh sb="4" eb="6">
      <t>ヨウシキ</t>
    </rPh>
    <rPh sb="7" eb="10">
      <t>ジギョウシャ</t>
    </rPh>
    <rPh sb="10" eb="12">
      <t>ジュウショ</t>
    </rPh>
    <rPh sb="13" eb="15">
      <t>シメイ</t>
    </rPh>
    <rPh sb="15" eb="16">
      <t>トウ</t>
    </rPh>
    <rPh sb="24" eb="26">
      <t>ヨウシキ</t>
    </rPh>
    <rPh sb="26" eb="27">
      <t>ゴト</t>
    </rPh>
    <rPh sb="28" eb="30">
      <t>キサイ</t>
    </rPh>
    <phoneticPr fontId="2"/>
  </si>
  <si>
    <r>
      <rPr>
        <sz val="12"/>
        <color indexed="8"/>
        <rFont val="ＭＳ Ｐゴシック"/>
        <family val="3"/>
        <charset val="128"/>
      </rPr>
      <t>・</t>
    </r>
    <r>
      <rPr>
        <sz val="12"/>
        <color indexed="8"/>
        <rFont val="Century"/>
        <family val="1"/>
      </rPr>
      <t>ESCO</t>
    </r>
    <r>
      <rPr>
        <sz val="12"/>
        <color indexed="8"/>
        <rFont val="ＭＳ Ｐゴシック"/>
        <family val="3"/>
        <charset val="128"/>
      </rPr>
      <t>事業者がある場合、エネルギー使用実績表は下記要領で行って下さい。</t>
    </r>
    <rPh sb="5" eb="8">
      <t>ジギョウシャ</t>
    </rPh>
    <rPh sb="11" eb="13">
      <t>バアイ</t>
    </rPh>
    <rPh sb="25" eb="27">
      <t>カキ</t>
    </rPh>
    <rPh sb="27" eb="29">
      <t>ヨウリョウ</t>
    </rPh>
    <rPh sb="30" eb="31">
      <t>オコナ</t>
    </rPh>
    <rPh sb="33" eb="34">
      <t>クダ</t>
    </rPh>
    <phoneticPr fontId="2"/>
  </si>
  <si>
    <t>1.</t>
    <phoneticPr fontId="2"/>
  </si>
  <si>
    <t>申請する各様式の印刷について</t>
    <rPh sb="0" eb="2">
      <t>シンセイ</t>
    </rPh>
    <rPh sb="4" eb="5">
      <t>カク</t>
    </rPh>
    <rPh sb="5" eb="7">
      <t>ヨウシキ</t>
    </rPh>
    <rPh sb="8" eb="10">
      <t>インサツ</t>
    </rPh>
    <phoneticPr fontId="2"/>
  </si>
  <si>
    <r>
      <t>記載された各様式を印刷するにあたっては、</t>
    </r>
    <r>
      <rPr>
        <u/>
        <sz val="12"/>
        <color indexed="10"/>
        <rFont val="ＭＳ Ｐ明朝"/>
        <family val="1"/>
        <charset val="128"/>
      </rPr>
      <t>様式の入力欄に着色されたセルの色を落とし、着色が無い状態で印刷して提出するようにお願い致します。</t>
    </r>
    <rPh sb="0" eb="2">
      <t>キサイ</t>
    </rPh>
    <rPh sb="5" eb="6">
      <t>カク</t>
    </rPh>
    <rPh sb="6" eb="8">
      <t>ヨウシキ</t>
    </rPh>
    <rPh sb="9" eb="11">
      <t>インサツ</t>
    </rPh>
    <rPh sb="20" eb="22">
      <t>ヨウシキ</t>
    </rPh>
    <rPh sb="23" eb="25">
      <t>ニュウリョク</t>
    </rPh>
    <rPh sb="25" eb="26">
      <t>ラン</t>
    </rPh>
    <rPh sb="27" eb="29">
      <t>チャクショク</t>
    </rPh>
    <rPh sb="35" eb="36">
      <t>イロ</t>
    </rPh>
    <rPh sb="37" eb="38">
      <t>オ</t>
    </rPh>
    <rPh sb="41" eb="43">
      <t>チャクショク</t>
    </rPh>
    <rPh sb="44" eb="45">
      <t>ナ</t>
    </rPh>
    <rPh sb="46" eb="48">
      <t>ジョウタイ</t>
    </rPh>
    <rPh sb="49" eb="51">
      <t>インサツ</t>
    </rPh>
    <phoneticPr fontId="2"/>
  </si>
  <si>
    <t>2.</t>
    <phoneticPr fontId="2"/>
  </si>
  <si>
    <t>印刷の手順</t>
    <rPh sb="0" eb="2">
      <t>インサツ</t>
    </rPh>
    <rPh sb="3" eb="5">
      <t>テ</t>
    </rPh>
    <phoneticPr fontId="2"/>
  </si>
  <si>
    <t>「ファイル」メニューの「ページ設定」を実行し「ページ設定」ダイアログボックスを表示します。</t>
    <phoneticPr fontId="2"/>
  </si>
  <si>
    <t>「シート」タブをクリックして「白黒印刷」チェックボックスをオンにすると、セルの塗りつぶし色や文字の色などがすべて白黒に置き換えられて印刷されます。</t>
    <phoneticPr fontId="2"/>
  </si>
  <si>
    <t>「印刷プレビュー」→「ページ設定」→「シート」タブ→印刷の「白黒印刷」にチェック→OK→印刷</t>
    <rPh sb="1" eb="3">
      <t>インサツ</t>
    </rPh>
    <rPh sb="14" eb="16">
      <t>セッテイ</t>
    </rPh>
    <rPh sb="26" eb="28">
      <t>インサツ</t>
    </rPh>
    <rPh sb="30" eb="32">
      <t>シロクロ</t>
    </rPh>
    <rPh sb="32" eb="34">
      <t>インサツ</t>
    </rPh>
    <rPh sb="44" eb="46">
      <t>インサツ</t>
    </rPh>
    <phoneticPr fontId="2"/>
  </si>
  <si>
    <r>
      <t>・</t>
    </r>
    <r>
      <rPr>
        <sz val="12"/>
        <color indexed="8"/>
        <rFont val="Century"/>
        <family val="1"/>
      </rPr>
      <t>OS</t>
    </r>
    <r>
      <rPr>
        <sz val="12"/>
        <color indexed="8"/>
        <rFont val="ＭＳ Ｐ明朝"/>
        <family val="1"/>
        <charset val="128"/>
      </rPr>
      <t>：</t>
    </r>
    <r>
      <rPr>
        <sz val="12"/>
        <color indexed="8"/>
        <rFont val="Century"/>
        <family val="1"/>
      </rPr>
      <t>Microsoft Windows XP,Vista</t>
    </r>
    <phoneticPr fontId="2"/>
  </si>
  <si>
    <t>・以下のアプリケーションで動作を確認しました。</t>
    <rPh sb="13" eb="15">
      <t>ドウサ</t>
    </rPh>
    <rPh sb="16" eb="18">
      <t>カクニン</t>
    </rPh>
    <phoneticPr fontId="2"/>
  </si>
  <si>
    <t>助成事業対象建築物</t>
    <rPh sb="0" eb="2">
      <t>ジョセイ</t>
    </rPh>
    <rPh sb="2" eb="4">
      <t>ジギョウ</t>
    </rPh>
    <rPh sb="4" eb="6">
      <t>タイショウ</t>
    </rPh>
    <rPh sb="6" eb="9">
      <t>ケンチクブツ</t>
    </rPh>
    <phoneticPr fontId="2"/>
  </si>
  <si>
    <t>事業所の概要</t>
    <rPh sb="0" eb="3">
      <t>ジギョウショ</t>
    </rPh>
    <rPh sb="4" eb="6">
      <t>ガイヨウ</t>
    </rPh>
    <phoneticPr fontId="2"/>
  </si>
  <si>
    <t>供給対象建築物</t>
    <rPh sb="0" eb="2">
      <t>キョウキュウ</t>
    </rPh>
    <rPh sb="2" eb="4">
      <t>タイショウ</t>
    </rPh>
    <rPh sb="4" eb="7">
      <t>ケンチクブツ</t>
    </rPh>
    <phoneticPr fontId="2"/>
  </si>
  <si>
    <t>電力供給対象建築物</t>
    <rPh sb="0" eb="2">
      <t>デンリョク</t>
    </rPh>
    <rPh sb="2" eb="4">
      <t>キョウキュウ</t>
    </rPh>
    <rPh sb="4" eb="6">
      <t>タイショウ</t>
    </rPh>
    <rPh sb="6" eb="9">
      <t>ケンチクブツ</t>
    </rPh>
    <phoneticPr fontId="2"/>
  </si>
  <si>
    <t>熱供給対象建築物</t>
    <rPh sb="0" eb="1">
      <t>ネツ</t>
    </rPh>
    <rPh sb="1" eb="3">
      <t>キョウキュウ</t>
    </rPh>
    <rPh sb="3" eb="8">
      <t>タイショウケンチクブツ</t>
    </rPh>
    <phoneticPr fontId="2"/>
  </si>
  <si>
    <t>床面積</t>
    <rPh sb="0" eb="3">
      <t>ユカメンセキ</t>
    </rPh>
    <phoneticPr fontId="2"/>
  </si>
  <si>
    <t>人</t>
    <rPh sb="0" eb="1">
      <t>ニン</t>
    </rPh>
    <phoneticPr fontId="2"/>
  </si>
  <si>
    <t>地上階数</t>
    <rPh sb="0" eb="2">
      <t>チジョウ</t>
    </rPh>
    <rPh sb="2" eb="4">
      <t>カイスウ</t>
    </rPh>
    <phoneticPr fontId="2"/>
  </si>
  <si>
    <t>階</t>
    <rPh sb="0" eb="1">
      <t>カイ</t>
    </rPh>
    <phoneticPr fontId="2"/>
  </si>
  <si>
    <t>地下階数</t>
    <rPh sb="0" eb="2">
      <t>チカ</t>
    </rPh>
    <rPh sb="2" eb="4">
      <t>カイスウ</t>
    </rPh>
    <phoneticPr fontId="2"/>
  </si>
  <si>
    <t>kW</t>
    <phoneticPr fontId="2"/>
  </si>
  <si>
    <t>kW</t>
    <phoneticPr fontId="2"/>
  </si>
  <si>
    <t>最大供給能力</t>
    <rPh sb="0" eb="2">
      <t>サイダイ</t>
    </rPh>
    <rPh sb="2" eb="4">
      <t>キョウキュウ</t>
    </rPh>
    <rPh sb="4" eb="6">
      <t>ノウリョク</t>
    </rPh>
    <phoneticPr fontId="2"/>
  </si>
  <si>
    <t>最大供給電力比率</t>
    <rPh sb="0" eb="2">
      <t>サイダイ</t>
    </rPh>
    <rPh sb="2" eb="4">
      <t>キョウキュウ</t>
    </rPh>
    <rPh sb="4" eb="6">
      <t>デンリョク</t>
    </rPh>
    <rPh sb="6" eb="8">
      <t>ヒリツ</t>
    </rPh>
    <phoneticPr fontId="2"/>
  </si>
  <si>
    <t>％</t>
    <phoneticPr fontId="2"/>
  </si>
  <si>
    <t>電力融通予定量</t>
    <rPh sb="0" eb="2">
      <t>デンリョク</t>
    </rPh>
    <rPh sb="2" eb="4">
      <t>ユウズウ</t>
    </rPh>
    <rPh sb="4" eb="6">
      <t>ヨテイ</t>
    </rPh>
    <rPh sb="6" eb="7">
      <t>リョウ</t>
    </rPh>
    <phoneticPr fontId="2"/>
  </si>
  <si>
    <t>MWh/年</t>
    <rPh sb="4" eb="5">
      <t>ネン</t>
    </rPh>
    <phoneticPr fontId="2"/>
  </si>
  <si>
    <t>最大熱供給</t>
    <rPh sb="0" eb="2">
      <t>サイダイ</t>
    </rPh>
    <rPh sb="2" eb="3">
      <t>ネツ</t>
    </rPh>
    <rPh sb="3" eb="5">
      <t>キョウキュウ</t>
    </rPh>
    <phoneticPr fontId="2"/>
  </si>
  <si>
    <t>GJ/h</t>
    <phoneticPr fontId="2"/>
  </si>
  <si>
    <t>熱融通予定量</t>
    <rPh sb="0" eb="1">
      <t>ネツ</t>
    </rPh>
    <rPh sb="1" eb="3">
      <t>ユウズウ</t>
    </rPh>
    <rPh sb="3" eb="5">
      <t>ヨテイ</t>
    </rPh>
    <rPh sb="5" eb="6">
      <t>リョウ</t>
    </rPh>
    <phoneticPr fontId="2"/>
  </si>
  <si>
    <t>GJ/年</t>
    <rPh sb="3" eb="4">
      <t>ネン</t>
    </rPh>
    <phoneticPr fontId="2"/>
  </si>
  <si>
    <t>BEMS</t>
    <phoneticPr fontId="2"/>
  </si>
  <si>
    <t>既存建築物</t>
    <rPh sb="0" eb="2">
      <t>キゾン</t>
    </rPh>
    <rPh sb="2" eb="5">
      <t>ケンチクブツ</t>
    </rPh>
    <phoneticPr fontId="2"/>
  </si>
  <si>
    <t>既存設備</t>
    <rPh sb="0" eb="2">
      <t>キゾン</t>
    </rPh>
    <rPh sb="2" eb="4">
      <t>セツビ</t>
    </rPh>
    <phoneticPr fontId="2"/>
  </si>
  <si>
    <t>←該当する項目に『○』を記入してください。</t>
    <rPh sb="1" eb="3">
      <t>ガイトウ</t>
    </rPh>
    <rPh sb="5" eb="7">
      <t>コウモク</t>
    </rPh>
    <rPh sb="12" eb="14">
      <t>キニュウ</t>
    </rPh>
    <phoneticPr fontId="2"/>
  </si>
  <si>
    <t>新規導入</t>
    <rPh sb="0" eb="2">
      <t>シンキ</t>
    </rPh>
    <rPh sb="2" eb="4">
      <t>ドウニュウ</t>
    </rPh>
    <phoneticPr fontId="2"/>
  </si>
  <si>
    <t>新規建築物</t>
    <rPh sb="0" eb="2">
      <t>シンキ</t>
    </rPh>
    <rPh sb="2" eb="5">
      <t>ケンチクブツ</t>
    </rPh>
    <phoneticPr fontId="2"/>
  </si>
  <si>
    <t>公衆無線LANの設置</t>
    <rPh sb="0" eb="2">
      <t>コウシュウ</t>
    </rPh>
    <rPh sb="2" eb="4">
      <t>ムセン</t>
    </rPh>
    <rPh sb="8" eb="10">
      <t>セッチ</t>
    </rPh>
    <phoneticPr fontId="2"/>
  </si>
  <si>
    <t>一時滞在施設</t>
    <rPh sb="0" eb="2">
      <t>イチジ</t>
    </rPh>
    <rPh sb="2" eb="4">
      <t>タイザイ</t>
    </rPh>
    <rPh sb="4" eb="6">
      <t>シセツ</t>
    </rPh>
    <phoneticPr fontId="2"/>
  </si>
  <si>
    <t>避難施設延床面積</t>
    <rPh sb="0" eb="2">
      <t>ヒナン</t>
    </rPh>
    <rPh sb="2" eb="4">
      <t>シセツ</t>
    </rPh>
    <rPh sb="4" eb="8">
      <t>ノベユカメンセキ</t>
    </rPh>
    <phoneticPr fontId="2"/>
  </si>
  <si>
    <t>建築物内想定従業員数</t>
    <rPh sb="0" eb="3">
      <t>ケンチクブツ</t>
    </rPh>
    <rPh sb="3" eb="4">
      <t>ナイ</t>
    </rPh>
    <rPh sb="4" eb="6">
      <t>ソウテイ</t>
    </rPh>
    <rPh sb="6" eb="9">
      <t>ジュウギョウイン</t>
    </rPh>
    <rPh sb="9" eb="10">
      <t>スウ</t>
    </rPh>
    <phoneticPr fontId="2"/>
  </si>
  <si>
    <t>受入（想定）帰宅困難者数</t>
    <rPh sb="0" eb="2">
      <t>ウケイレ</t>
    </rPh>
    <rPh sb="3" eb="5">
      <t>ソウテイ</t>
    </rPh>
    <rPh sb="6" eb="8">
      <t>キタク</t>
    </rPh>
    <rPh sb="8" eb="10">
      <t>コンナン</t>
    </rPh>
    <rPh sb="10" eb="11">
      <t>シャ</t>
    </rPh>
    <rPh sb="11" eb="12">
      <t>スウ</t>
    </rPh>
    <phoneticPr fontId="2"/>
  </si>
  <si>
    <t>面積当りの収容者数</t>
    <rPh sb="0" eb="2">
      <t>メンセキ</t>
    </rPh>
    <rPh sb="2" eb="3">
      <t>ア</t>
    </rPh>
    <rPh sb="5" eb="8">
      <t>シュウヨウシャ</t>
    </rPh>
    <rPh sb="8" eb="9">
      <t>スウ</t>
    </rPh>
    <phoneticPr fontId="2"/>
  </si>
  <si>
    <t>kW</t>
    <phoneticPr fontId="2"/>
  </si>
  <si>
    <t>電力
供給
対象
建築物</t>
    <rPh sb="0" eb="2">
      <t>デンリョク</t>
    </rPh>
    <rPh sb="3" eb="5">
      <t>キョウキュウ</t>
    </rPh>
    <rPh sb="6" eb="8">
      <t>タイショウ</t>
    </rPh>
    <rPh sb="9" eb="12">
      <t>ケンチクブツ</t>
    </rPh>
    <phoneticPr fontId="2"/>
  </si>
  <si>
    <r>
      <t xml:space="preserve">CGS
</t>
    </r>
    <r>
      <rPr>
        <sz val="11"/>
        <color indexed="8"/>
        <rFont val="ＭＳ Ｐ明朝"/>
        <family val="1"/>
        <charset val="128"/>
      </rPr>
      <t>設置建築物</t>
    </r>
    <rPh sb="4" eb="6">
      <t>セッチ</t>
    </rPh>
    <rPh sb="6" eb="9">
      <t>ケンチクブツ</t>
    </rPh>
    <phoneticPr fontId="2"/>
  </si>
  <si>
    <t/>
  </si>
  <si>
    <t>一般への周知方法</t>
    <rPh sb="0" eb="2">
      <t>イッパン</t>
    </rPh>
    <rPh sb="4" eb="6">
      <t>シュウチ</t>
    </rPh>
    <rPh sb="6" eb="8">
      <t>ホウホウ</t>
    </rPh>
    <phoneticPr fontId="2"/>
  </si>
  <si>
    <t>　また、この誓約に違反又は相違があり、交付要綱第２４条の規定により助成金交付決定の全部又は一部の取消しを受けた場合において、交付要綱第２５条に規定する助成金の返還を請求されたときは、これに異議なく応じることを誓約いたします。</t>
    <phoneticPr fontId="2"/>
  </si>
  <si>
    <t>供給対象建築物等の最大電力需要合計</t>
    <rPh sb="0" eb="2">
      <t>キョウキュウ</t>
    </rPh>
    <rPh sb="2" eb="4">
      <t>タイショウ</t>
    </rPh>
    <rPh sb="4" eb="7">
      <t>ケンチクブツ</t>
    </rPh>
    <rPh sb="7" eb="8">
      <t>トウ</t>
    </rPh>
    <rPh sb="9" eb="11">
      <t>サイダイ</t>
    </rPh>
    <rPh sb="11" eb="13">
      <t>デンリョク</t>
    </rPh>
    <rPh sb="13" eb="15">
      <t>ジュヨウ</t>
    </rPh>
    <rPh sb="15" eb="17">
      <t>ゴウケイ</t>
    </rPh>
    <phoneticPr fontId="2"/>
  </si>
  <si>
    <t>※</t>
    <phoneticPr fontId="6"/>
  </si>
  <si>
    <t>←コージェネレーションシステムの仕様を記入</t>
    <rPh sb="16" eb="18">
      <t>シヨウ</t>
    </rPh>
    <rPh sb="19" eb="21">
      <t>キニュウ</t>
    </rPh>
    <phoneticPr fontId="6"/>
  </si>
  <si>
    <t>添付書類：①商業登記簿謄本、②決算報告書（直近３カ年分）、③納税証明書、④会社概要書（パンフレット、地図等）</t>
    <phoneticPr fontId="2"/>
  </si>
  <si>
    <t>添付書類：</t>
    <phoneticPr fontId="6"/>
  </si>
  <si>
    <t>　事業所の所在地</t>
    <phoneticPr fontId="2"/>
  </si>
  <si>
    <t>添付書類：①機器カタログ、②排熱利用計算書（排熱利用率の算定根拠資料）</t>
    <phoneticPr fontId="2"/>
  </si>
  <si>
    <t>公益財団法人</t>
    <rPh sb="0" eb="2">
      <t>コウエキ</t>
    </rPh>
    <phoneticPr fontId="2"/>
  </si>
  <si>
    <t>東京都環境公社　理事長　殿</t>
    <rPh sb="8" eb="11">
      <t>リジチョウ</t>
    </rPh>
    <rPh sb="12" eb="13">
      <t>トノ</t>
    </rPh>
    <phoneticPr fontId="2"/>
  </si>
  <si>
    <t>　コージェネレーションシステムによるエネルギー使用計画</t>
    <rPh sb="23" eb="25">
      <t>シヨウ</t>
    </rPh>
    <rPh sb="25" eb="27">
      <t>ケイカク</t>
    </rPh>
    <phoneticPr fontId="2"/>
  </si>
  <si>
    <t>・供給対象建築物等の電力需要の実績値を有しない場合は、補正後負荷合計容量の合計を供給対象建築物等の電力需要とする。</t>
    <rPh sb="10" eb="12">
      <t>デンリョク</t>
    </rPh>
    <rPh sb="12" eb="14">
      <t>ジュヨウ</t>
    </rPh>
    <rPh sb="15" eb="18">
      <t>ジッセキチ</t>
    </rPh>
    <rPh sb="19" eb="20">
      <t>ユウ</t>
    </rPh>
    <rPh sb="23" eb="25">
      <t>バアイ</t>
    </rPh>
    <rPh sb="27" eb="29">
      <t>ホセイ</t>
    </rPh>
    <rPh sb="29" eb="30">
      <t>ゴ</t>
    </rPh>
    <rPh sb="30" eb="32">
      <t>フカ</t>
    </rPh>
    <rPh sb="32" eb="34">
      <t>ゴウケイ</t>
    </rPh>
    <rPh sb="34" eb="36">
      <t>ヨウリョウ</t>
    </rPh>
    <rPh sb="37" eb="39">
      <t>ゴウケイ</t>
    </rPh>
    <rPh sb="49" eb="51">
      <t>デンリョク</t>
    </rPh>
    <rPh sb="51" eb="53">
      <t>ジュヨウ</t>
    </rPh>
    <phoneticPr fontId="2"/>
  </si>
  <si>
    <t>注）　別紙2-3に号機別コージェネレーションシステムのエネルギー使用計画を作成すると自動的に、入力されます。</t>
    <rPh sb="0" eb="1">
      <t>チュウ</t>
    </rPh>
    <rPh sb="3" eb="5">
      <t>ベッシ</t>
    </rPh>
    <rPh sb="9" eb="11">
      <t>ゴウキ</t>
    </rPh>
    <rPh sb="11" eb="12">
      <t>ベツ</t>
    </rPh>
    <rPh sb="32" eb="34">
      <t>シヨウ</t>
    </rPh>
    <rPh sb="34" eb="36">
      <t>ケイカク</t>
    </rPh>
    <rPh sb="37" eb="39">
      <t>サクセイ</t>
    </rPh>
    <rPh sb="42" eb="45">
      <t>ジドウテキ</t>
    </rPh>
    <rPh sb="47" eb="49">
      <t>ニュウリョク</t>
    </rPh>
    <phoneticPr fontId="2"/>
  </si>
  <si>
    <t>号機別コージェネレーションシステムによるエネルギー使用計画</t>
    <rPh sb="0" eb="2">
      <t>ゴウキ</t>
    </rPh>
    <rPh sb="2" eb="3">
      <t>ベツ</t>
    </rPh>
    <rPh sb="25" eb="27">
      <t>シヨウ</t>
    </rPh>
    <rPh sb="27" eb="29">
      <t>ケイカク</t>
    </rPh>
    <phoneticPr fontId="2"/>
  </si>
  <si>
    <t>・負荷合計容量の値の根拠資料（負荷リスト等）を添付すること。</t>
    <rPh sb="1" eb="3">
      <t>フカ</t>
    </rPh>
    <rPh sb="3" eb="5">
      <t>ゴウケイ</t>
    </rPh>
    <rPh sb="5" eb="7">
      <t>ヨウリョウ</t>
    </rPh>
    <rPh sb="8" eb="9">
      <t>チ</t>
    </rPh>
    <rPh sb="10" eb="12">
      <t>コンキョ</t>
    </rPh>
    <rPh sb="12" eb="14">
      <t>シリョウ</t>
    </rPh>
    <rPh sb="15" eb="17">
      <t>フカ</t>
    </rPh>
    <rPh sb="20" eb="21">
      <t>トウ</t>
    </rPh>
    <rPh sb="23" eb="25">
      <t>テンプ</t>
    </rPh>
    <phoneticPr fontId="2"/>
  </si>
  <si>
    <t>東京都環境公社　理事長　殿</t>
    <phoneticPr fontId="2"/>
  </si>
  <si>
    <t>設置するコージェネレーション
システムの定格発電容量</t>
    <rPh sb="0" eb="2">
      <t>セッチ</t>
    </rPh>
    <rPh sb="20" eb="22">
      <t>テイカク</t>
    </rPh>
    <rPh sb="22" eb="24">
      <t>ハツデン</t>
    </rPh>
    <rPh sb="24" eb="26">
      <t>ヨウリョウ</t>
    </rPh>
    <phoneticPr fontId="2"/>
  </si>
  <si>
    <t>供給対象建築物等の
最大需要電力合計</t>
    <rPh sb="0" eb="2">
      <t>キョウキュウ</t>
    </rPh>
    <rPh sb="2" eb="4">
      <t>タイショウ</t>
    </rPh>
    <rPh sb="4" eb="7">
      <t>ケンチクブツ</t>
    </rPh>
    <rPh sb="7" eb="8">
      <t>トウ</t>
    </rPh>
    <rPh sb="10" eb="12">
      <t>サイダイ</t>
    </rPh>
    <rPh sb="12" eb="14">
      <t>ジュヨウ</t>
    </rPh>
    <rPh sb="14" eb="16">
      <t>デンリョク</t>
    </rPh>
    <rPh sb="16" eb="18">
      <t>ゴウケイ</t>
    </rPh>
    <phoneticPr fontId="2"/>
  </si>
  <si>
    <t>添付書類：コージェネレーションシステムから発生する騒音、振動及び窒素酸化物が規制基準を遵守することを証明する資料（計算書など）</t>
    <phoneticPr fontId="2"/>
  </si>
  <si>
    <r>
      <t>(</t>
    </r>
    <r>
      <rPr>
        <sz val="8"/>
        <color indexed="8"/>
        <rFont val="ＭＳ Ｐ明朝"/>
        <family val="1"/>
        <charset val="128"/>
      </rPr>
      <t>税込)</t>
    </r>
    <rPh sb="1" eb="3">
      <t>ゼイコミ</t>
    </rPh>
    <phoneticPr fontId="2"/>
  </si>
  <si>
    <t>http://</t>
    <phoneticPr fontId="6"/>
  </si>
  <si>
    <t>熱融通量（受け）</t>
    <rPh sb="0" eb="1">
      <t>ネツ</t>
    </rPh>
    <rPh sb="1" eb="3">
      <t>ユウズウ</t>
    </rPh>
    <rPh sb="3" eb="4">
      <t>リョウ</t>
    </rPh>
    <rPh sb="5" eb="6">
      <t>ウ</t>
    </rPh>
    <phoneticPr fontId="2"/>
  </si>
  <si>
    <t>助成対象事業者</t>
    <rPh sb="0" eb="2">
      <t>ジョセイ</t>
    </rPh>
    <rPh sb="2" eb="4">
      <t>タイショウ</t>
    </rPh>
    <rPh sb="4" eb="6">
      <t>ジギョウ</t>
    </rPh>
    <rPh sb="6" eb="7">
      <t>シャ</t>
    </rPh>
    <phoneticPr fontId="2"/>
  </si>
  <si>
    <t>熱供給事業者</t>
    <rPh sb="0" eb="1">
      <t>ネツ</t>
    </rPh>
    <rPh sb="1" eb="3">
      <t>キョウキュウ</t>
    </rPh>
    <rPh sb="3" eb="5">
      <t>ジギョウ</t>
    </rPh>
    <rPh sb="5" eb="6">
      <t>シャ</t>
    </rPh>
    <phoneticPr fontId="2"/>
  </si>
  <si>
    <t>ＥＳＣＯ事業者</t>
    <rPh sb="4" eb="6">
      <t>ジギョウ</t>
    </rPh>
    <rPh sb="6" eb="7">
      <t>シャ</t>
    </rPh>
    <phoneticPr fontId="2"/>
  </si>
  <si>
    <t>リース事業者</t>
    <rPh sb="3" eb="5">
      <t>ジギョウ</t>
    </rPh>
    <rPh sb="5" eb="6">
      <t>シャ</t>
    </rPh>
    <phoneticPr fontId="2"/>
  </si>
  <si>
    <t>共同申請の場合は、プルダウンから選択してください。</t>
    <rPh sb="0" eb="2">
      <t>キョウドウ</t>
    </rPh>
    <rPh sb="2" eb="4">
      <t>シンセイ</t>
    </rPh>
    <rPh sb="5" eb="7">
      <t>バアイ</t>
    </rPh>
    <rPh sb="16" eb="18">
      <t>センタク</t>
    </rPh>
    <phoneticPr fontId="2"/>
  </si>
  <si>
    <r>
      <rPr>
        <sz val="11"/>
        <color indexed="8"/>
        <rFont val="ＭＳ Ｐ明朝"/>
        <family val="1"/>
        <charset val="128"/>
      </rPr>
      <t>住　所</t>
    </r>
  </si>
  <si>
    <t>一時滞在施設への供給電力</t>
    <rPh sb="0" eb="2">
      <t>イチジ</t>
    </rPh>
    <rPh sb="2" eb="4">
      <t>タイザイ</t>
    </rPh>
    <rPh sb="4" eb="6">
      <t>シセツ</t>
    </rPh>
    <rPh sb="8" eb="10">
      <t>キョウキュウ</t>
    </rPh>
    <rPh sb="10" eb="12">
      <t>デンリョク</t>
    </rPh>
    <phoneticPr fontId="2"/>
  </si>
  <si>
    <t>供給対象建築物</t>
    <rPh sb="0" eb="2">
      <t>キョウキュウ</t>
    </rPh>
    <rPh sb="2" eb="4">
      <t>タイショウ</t>
    </rPh>
    <rPh sb="4" eb="7">
      <t>ケンチクブツ</t>
    </rPh>
    <phoneticPr fontId="2"/>
  </si>
  <si>
    <t>（供給対象建築物の所有代表者）</t>
    <rPh sb="1" eb="3">
      <t>キョウキュウ</t>
    </rPh>
    <rPh sb="3" eb="5">
      <t>タイショウ</t>
    </rPh>
    <rPh sb="5" eb="8">
      <t>ケンチクブツ</t>
    </rPh>
    <rPh sb="9" eb="11">
      <t>ショユウ</t>
    </rPh>
    <rPh sb="11" eb="14">
      <t>ダイヒョウシャ</t>
    </rPh>
    <phoneticPr fontId="2"/>
  </si>
  <si>
    <t>一時滞在施設への供給電力</t>
    <rPh sb="0" eb="2">
      <t>イチジ</t>
    </rPh>
    <rPh sb="2" eb="4">
      <t>タイザイ</t>
    </rPh>
    <rPh sb="4" eb="6">
      <t>シセツ</t>
    </rPh>
    <rPh sb="8" eb="10">
      <t>キョウキュウ</t>
    </rPh>
    <rPh sb="10" eb="12">
      <t>デンリョク</t>
    </rPh>
    <phoneticPr fontId="2"/>
  </si>
  <si>
    <t>別紙１　交付申請内訳書と整合性をとってください</t>
    <rPh sb="0" eb="2">
      <t>ベッシ</t>
    </rPh>
    <rPh sb="4" eb="6">
      <t>コウフ</t>
    </rPh>
    <rPh sb="6" eb="8">
      <t>シンセイ</t>
    </rPh>
    <rPh sb="8" eb="11">
      <t>ウチワケショ</t>
    </rPh>
    <rPh sb="12" eb="15">
      <t>セイゴウセイ</t>
    </rPh>
    <phoneticPr fontId="2"/>
  </si>
  <si>
    <t>- Microsoft Excel 2010</t>
    <phoneticPr fontId="2"/>
  </si>
  <si>
    <r>
      <t>m</t>
    </r>
    <r>
      <rPr>
        <vertAlign val="superscript"/>
        <sz val="11"/>
        <color indexed="8"/>
        <rFont val="ＭＳ Ｐゴシック"/>
        <family val="3"/>
        <charset val="128"/>
      </rPr>
      <t>2</t>
    </r>
    <phoneticPr fontId="2"/>
  </si>
  <si>
    <r>
      <t>m</t>
    </r>
    <r>
      <rPr>
        <vertAlign val="superscript"/>
        <sz val="11"/>
        <color indexed="8"/>
        <rFont val="ＭＳ Ｐゴシック"/>
        <family val="3"/>
        <charset val="128"/>
      </rPr>
      <t>3</t>
    </r>
    <r>
      <rPr>
        <vertAlign val="subscript"/>
        <sz val="11"/>
        <color indexed="8"/>
        <rFont val="ＭＳ Ｐゴシック"/>
        <family val="3"/>
        <charset val="128"/>
      </rPr>
      <t>N</t>
    </r>
    <r>
      <rPr>
        <sz val="11"/>
        <color indexed="8"/>
        <rFont val="ＭＳ Ｐゴシック"/>
        <family val="3"/>
        <charset val="128"/>
      </rPr>
      <t>/h</t>
    </r>
    <phoneticPr fontId="2"/>
  </si>
  <si>
    <r>
      <t>燃料の炭素換算係数</t>
    </r>
    <r>
      <rPr>
        <vertAlign val="superscript"/>
        <sz val="11"/>
        <color indexed="8"/>
        <rFont val="ＭＳ Ｐゴシック"/>
        <family val="3"/>
        <charset val="128"/>
      </rPr>
      <t>※1</t>
    </r>
    <rPh sb="0" eb="2">
      <t>ネンリョウ</t>
    </rPh>
    <rPh sb="3" eb="5">
      <t>タンソ</t>
    </rPh>
    <rPh sb="5" eb="7">
      <t>カンサン</t>
    </rPh>
    <rPh sb="7" eb="9">
      <t>ケイスウ</t>
    </rPh>
    <phoneticPr fontId="2"/>
  </si>
  <si>
    <r>
      <t>t-</t>
    </r>
    <r>
      <rPr>
        <vertAlign val="subscript"/>
        <sz val="11"/>
        <color indexed="8"/>
        <rFont val="ＭＳ Ｐゴシック"/>
        <family val="3"/>
        <charset val="128"/>
      </rPr>
      <t>C</t>
    </r>
    <r>
      <rPr>
        <sz val="11"/>
        <color indexed="8"/>
        <rFont val="ＭＳ Ｐゴシック"/>
        <family val="3"/>
        <charset val="128"/>
      </rPr>
      <t>/GJ</t>
    </r>
    <phoneticPr fontId="2"/>
  </si>
  <si>
    <r>
      <t>m</t>
    </r>
    <r>
      <rPr>
        <vertAlign val="superscript"/>
        <sz val="11"/>
        <color indexed="8"/>
        <rFont val="ＭＳ Ｐゴシック"/>
        <family val="3"/>
        <charset val="128"/>
      </rPr>
      <t>2</t>
    </r>
    <phoneticPr fontId="2"/>
  </si>
  <si>
    <r>
      <t>人/m</t>
    </r>
    <r>
      <rPr>
        <vertAlign val="superscript"/>
        <sz val="11"/>
        <color indexed="8"/>
        <rFont val="ＭＳ Ｐゴシック"/>
        <family val="3"/>
        <charset val="128"/>
      </rPr>
      <t>2</t>
    </r>
    <rPh sb="0" eb="1">
      <t>ニン</t>
    </rPh>
    <phoneticPr fontId="2"/>
  </si>
  <si>
    <r>
      <t>CGS</t>
    </r>
    <r>
      <rPr>
        <sz val="9"/>
        <color indexed="8"/>
        <rFont val="ＭＳ Ｐ明朝"/>
        <family val="1"/>
        <charset val="128"/>
      </rPr>
      <t>設置建築物</t>
    </r>
    <rPh sb="3" eb="5">
      <t>セッチ</t>
    </rPh>
    <rPh sb="5" eb="8">
      <t>ケンチクブツ</t>
    </rPh>
    <phoneticPr fontId="2"/>
  </si>
  <si>
    <t>発電効率　【HHV基準】</t>
    <rPh sb="0" eb="2">
      <t>ハツデン</t>
    </rPh>
    <rPh sb="2" eb="4">
      <t>コウリツ</t>
    </rPh>
    <rPh sb="9" eb="11">
      <t>キジュン</t>
    </rPh>
    <phoneticPr fontId="2"/>
  </si>
  <si>
    <t>排熱回収効率（排熱利用率）　【HHV基準】</t>
    <rPh sb="0" eb="2">
      <t>ハイネツ</t>
    </rPh>
    <rPh sb="2" eb="4">
      <t>カイシュウ</t>
    </rPh>
    <rPh sb="4" eb="6">
      <t>コウリツ</t>
    </rPh>
    <rPh sb="7" eb="9">
      <t>ハイネツ</t>
    </rPh>
    <rPh sb="9" eb="11">
      <t>リヨウ</t>
    </rPh>
    <rPh sb="11" eb="12">
      <t>リツ</t>
    </rPh>
    <phoneticPr fontId="2"/>
  </si>
  <si>
    <t>総合効率　【HHV基準】</t>
    <rPh sb="0" eb="2">
      <t>ソウゴウ</t>
    </rPh>
    <rPh sb="2" eb="4">
      <t>コウリツ</t>
    </rPh>
    <phoneticPr fontId="2"/>
  </si>
  <si>
    <t>第１号様式（第８条関係)</t>
    <phoneticPr fontId="6"/>
  </si>
  <si>
    <r>
      <rPr>
        <sz val="11"/>
        <color indexed="8"/>
        <rFont val="ＭＳ Ｐ明朝"/>
        <family val="1"/>
        <charset val="128"/>
      </rPr>
      <t>月</t>
    </r>
    <rPh sb="0" eb="1">
      <t>ツキ</t>
    </rPh>
    <phoneticPr fontId="6"/>
  </si>
  <si>
    <r>
      <rPr>
        <sz val="11"/>
        <color indexed="8"/>
        <rFont val="ＭＳ Ｐ明朝"/>
        <family val="1"/>
        <charset val="128"/>
      </rPr>
      <t>日</t>
    </r>
    <rPh sb="0" eb="1">
      <t>ヒ</t>
    </rPh>
    <phoneticPr fontId="6"/>
  </si>
  <si>
    <r>
      <rPr>
        <sz val="11"/>
        <color indexed="8"/>
        <rFont val="ＭＳ Ｐ明朝"/>
        <family val="1"/>
        <charset val="128"/>
      </rPr>
      <t>（助成対象事業者）</t>
    </r>
  </si>
  <si>
    <r>
      <rPr>
        <sz val="11"/>
        <color indexed="8"/>
        <rFont val="ＭＳ Ｐ明朝"/>
        <family val="1"/>
        <charset val="128"/>
      </rPr>
      <t>氏　名</t>
    </r>
    <phoneticPr fontId="6"/>
  </si>
  <si>
    <t>助成金交付申請書</t>
  </si>
  <si>
    <r>
      <rPr>
        <sz val="11"/>
        <color indexed="8"/>
        <rFont val="ＭＳ Ｐ明朝"/>
        <family val="1"/>
        <charset val="128"/>
      </rPr>
      <t>事業の名称</t>
    </r>
  </si>
  <si>
    <r>
      <rPr>
        <sz val="11"/>
        <color indexed="8"/>
        <rFont val="ＭＳ Ｐ明朝"/>
        <family val="1"/>
        <charset val="128"/>
      </rPr>
      <t>事業所の名称</t>
    </r>
  </si>
  <si>
    <r>
      <rPr>
        <sz val="11"/>
        <color indexed="8"/>
        <rFont val="ＭＳ Ｐ明朝"/>
        <family val="1"/>
        <charset val="128"/>
      </rPr>
      <t>事業所の所在地</t>
    </r>
    <phoneticPr fontId="6"/>
  </si>
  <si>
    <t>円</t>
    <rPh sb="0" eb="1">
      <t>エン</t>
    </rPh>
    <phoneticPr fontId="6"/>
  </si>
  <si>
    <r>
      <rPr>
        <sz val="11"/>
        <color indexed="8"/>
        <rFont val="ＭＳ Ｐ明朝"/>
        <family val="1"/>
        <charset val="128"/>
      </rPr>
      <t>助成金交付申請額</t>
    </r>
  </si>
  <si>
    <r>
      <t xml:space="preserve">(2) </t>
    </r>
    <r>
      <rPr>
        <sz val="11"/>
        <color indexed="8"/>
        <rFont val="ＭＳ Ｐ明朝"/>
        <family val="1"/>
        <charset val="128"/>
      </rPr>
      <t>助成対象経費</t>
    </r>
  </si>
  <si>
    <r>
      <t xml:space="preserve">(3) </t>
    </r>
    <r>
      <rPr>
        <sz val="11"/>
        <color indexed="8"/>
        <rFont val="ＭＳ Ｐ明朝"/>
        <family val="1"/>
        <charset val="128"/>
      </rPr>
      <t>助成金交付申請額</t>
    </r>
  </si>
  <si>
    <r>
      <rPr>
        <sz val="11"/>
        <color indexed="8"/>
        <rFont val="ＭＳ Ｐ明朝"/>
        <family val="1"/>
        <charset val="128"/>
      </rPr>
      <t xml:space="preserve">会社名 </t>
    </r>
    <rPh sb="0" eb="2">
      <t>カイシャ</t>
    </rPh>
    <rPh sb="2" eb="3">
      <t>ナ</t>
    </rPh>
    <phoneticPr fontId="6"/>
  </si>
  <si>
    <r>
      <rPr>
        <sz val="11"/>
        <color indexed="8"/>
        <rFont val="ＭＳ Ｐ明朝"/>
        <family val="1"/>
        <charset val="128"/>
      </rPr>
      <t>担当者氏名</t>
    </r>
    <rPh sb="0" eb="3">
      <t>タントウシャ</t>
    </rPh>
    <rPh sb="3" eb="5">
      <t>シメイ</t>
    </rPh>
    <phoneticPr fontId="6"/>
  </si>
  <si>
    <r>
      <rPr>
        <sz val="11"/>
        <color indexed="8"/>
        <rFont val="ＭＳ Ｐ明朝"/>
        <family val="1"/>
        <charset val="128"/>
      </rPr>
      <t>（電話番号</t>
    </r>
    <phoneticPr fontId="6"/>
  </si>
  <si>
    <r>
      <rPr>
        <sz val="11"/>
        <color indexed="8"/>
        <rFont val="ＭＳ Ｐ明朝"/>
        <family val="1"/>
        <charset val="128"/>
      </rPr>
      <t>）</t>
    </r>
  </si>
  <si>
    <r>
      <rPr>
        <sz val="11"/>
        <color indexed="8"/>
        <rFont val="ＭＳ Ｐ明朝"/>
        <family val="1"/>
        <charset val="128"/>
      </rPr>
      <t>（携帯電話</t>
    </r>
    <phoneticPr fontId="6"/>
  </si>
  <si>
    <r>
      <rPr>
        <sz val="11"/>
        <color indexed="8"/>
        <rFont val="ＭＳ Ｐ明朝"/>
        <family val="1"/>
        <charset val="128"/>
      </rPr>
      <t xml:space="preserve">※受付欄 </t>
    </r>
  </si>
  <si>
    <t>住　所</t>
  </si>
  <si>
    <t>氏　名</t>
  </si>
  <si>
    <r>
      <t>(税抜</t>
    </r>
    <r>
      <rPr>
        <sz val="8"/>
        <color indexed="8"/>
        <rFont val="ＭＳ Ｐ明朝"/>
        <family val="1"/>
        <charset val="128"/>
      </rPr>
      <t>)</t>
    </r>
    <rPh sb="1" eb="2">
      <t>ゼイ</t>
    </rPh>
    <rPh sb="2" eb="3">
      <t>ヌ</t>
    </rPh>
    <phoneticPr fontId="2"/>
  </si>
  <si>
    <r>
      <rPr>
        <sz val="11"/>
        <color rgb="FFFFFF00"/>
        <rFont val="ＭＳ Ｐゴシック"/>
        <family val="3"/>
        <charset val="128"/>
        <scheme val="minor"/>
      </rPr>
      <t>税抜き</t>
    </r>
    <r>
      <rPr>
        <sz val="11"/>
        <color theme="1"/>
        <rFont val="ＭＳ Ｐゴシック"/>
        <family val="3"/>
        <charset val="128"/>
        <scheme val="minor"/>
      </rPr>
      <t>金額を記入してください</t>
    </r>
    <rPh sb="0" eb="1">
      <t>ゼイ</t>
    </rPh>
    <rPh sb="1" eb="2">
      <t>ヌ</t>
    </rPh>
    <rPh sb="3" eb="5">
      <t>キンガク</t>
    </rPh>
    <rPh sb="6" eb="8">
      <t>キニュウ</t>
    </rPh>
    <phoneticPr fontId="2"/>
  </si>
  <si>
    <r>
      <rPr>
        <sz val="11"/>
        <color indexed="8"/>
        <rFont val="ＭＳ Ｐ明朝"/>
        <family val="1"/>
        <charset val="128"/>
      </rPr>
      <t>月</t>
    </r>
    <rPh sb="0" eb="1">
      <t>ツキ</t>
    </rPh>
    <phoneticPr fontId="2"/>
  </si>
  <si>
    <r>
      <rPr>
        <sz val="11"/>
        <color indexed="8"/>
        <rFont val="ＭＳ Ｐ明朝"/>
        <family val="1"/>
        <charset val="128"/>
      </rPr>
      <t>日</t>
    </r>
    <rPh sb="0" eb="1">
      <t>ヒ</t>
    </rPh>
    <phoneticPr fontId="2"/>
  </si>
  <si>
    <t>助成事業実施計画書</t>
    <phoneticPr fontId="6"/>
  </si>
  <si>
    <t>1. 事業の概要</t>
    <phoneticPr fontId="6"/>
  </si>
  <si>
    <r>
      <rPr>
        <sz val="11"/>
        <color indexed="8"/>
        <rFont val="ＭＳ Ｐ明朝"/>
        <family val="1"/>
        <charset val="128"/>
      </rPr>
      <t>（1)</t>
    </r>
    <phoneticPr fontId="6"/>
  </si>
  <si>
    <r>
      <rPr>
        <sz val="11"/>
        <color indexed="8"/>
        <rFont val="ＭＳ Ｐ明朝"/>
        <family val="1"/>
        <charset val="128"/>
      </rPr>
      <t>事業の名称</t>
    </r>
    <phoneticPr fontId="6"/>
  </si>
  <si>
    <r>
      <rPr>
        <sz val="11"/>
        <color indexed="8"/>
        <rFont val="ＭＳ Ｐ明朝"/>
        <family val="1"/>
        <charset val="128"/>
      </rPr>
      <t>（2)</t>
    </r>
    <phoneticPr fontId="6"/>
  </si>
  <si>
    <r>
      <rPr>
        <sz val="11"/>
        <color indexed="8"/>
        <rFont val="ＭＳ Ｐ明朝"/>
        <family val="1"/>
        <charset val="128"/>
      </rPr>
      <t>事業所の名称</t>
    </r>
    <r>
      <rPr>
        <vertAlign val="superscript"/>
        <sz val="11"/>
        <color indexed="8"/>
        <rFont val="ＭＳ Ｐ明朝"/>
        <family val="1"/>
        <charset val="128"/>
      </rPr>
      <t>※</t>
    </r>
    <phoneticPr fontId="6"/>
  </si>
  <si>
    <r>
      <rPr>
        <sz val="11"/>
        <color indexed="8"/>
        <rFont val="ＭＳ Ｐ明朝"/>
        <family val="1"/>
        <charset val="128"/>
      </rPr>
      <t>（3)</t>
    </r>
    <phoneticPr fontId="6"/>
  </si>
  <si>
    <r>
      <t>事業所の所在地</t>
    </r>
    <r>
      <rPr>
        <vertAlign val="superscript"/>
        <sz val="10.5"/>
        <color indexed="8"/>
        <rFont val="ＭＳ Ｐ明朝"/>
        <family val="1"/>
        <charset val="128"/>
      </rPr>
      <t>※</t>
    </r>
    <phoneticPr fontId="6"/>
  </si>
  <si>
    <r>
      <rPr>
        <sz val="11"/>
        <color indexed="8"/>
        <rFont val="ＭＳ Ｐ明朝"/>
        <family val="1"/>
        <charset val="128"/>
      </rPr>
      <t>（4)</t>
    </r>
    <phoneticPr fontId="6"/>
  </si>
  <si>
    <t>概要</t>
  </si>
  <si>
    <r>
      <rPr>
        <sz val="9"/>
        <color indexed="8"/>
        <rFont val="ＭＳ Ｐ明朝"/>
        <family val="1"/>
        <charset val="128"/>
      </rPr>
      <t xml:space="preserve">※
</t>
    </r>
    <phoneticPr fontId="6"/>
  </si>
  <si>
    <r>
      <t xml:space="preserve">2. </t>
    </r>
    <r>
      <rPr>
        <sz val="11"/>
        <color indexed="8"/>
        <rFont val="ＭＳ Ｐ明朝"/>
        <family val="1"/>
        <charset val="128"/>
      </rPr>
      <t>事業者及び連絡先</t>
    </r>
    <phoneticPr fontId="6"/>
  </si>
  <si>
    <r>
      <t>(1)</t>
    </r>
    <r>
      <rPr>
        <sz val="11"/>
        <color indexed="8"/>
        <rFont val="ＭＳ Ｐ明朝"/>
        <family val="1"/>
        <charset val="128"/>
      </rPr>
      <t>　本事業における総括的連絡先</t>
    </r>
    <phoneticPr fontId="6"/>
  </si>
  <si>
    <r>
      <t xml:space="preserve"> </t>
    </r>
    <r>
      <rPr>
        <sz val="11"/>
        <color indexed="8"/>
        <rFont val="ＭＳ Ｐ明朝"/>
        <family val="1"/>
        <charset val="128"/>
      </rPr>
      <t>会社名（事業者名）</t>
    </r>
    <phoneticPr fontId="6"/>
  </si>
  <si>
    <r>
      <t xml:space="preserve"> </t>
    </r>
    <r>
      <rPr>
        <sz val="11"/>
        <color indexed="8"/>
        <rFont val="ＭＳ Ｐ明朝"/>
        <family val="1"/>
        <charset val="128"/>
      </rPr>
      <t>会社所在地</t>
    </r>
    <phoneticPr fontId="6"/>
  </si>
  <si>
    <r>
      <t xml:space="preserve"> </t>
    </r>
    <r>
      <rPr>
        <sz val="11"/>
        <color indexed="8"/>
        <rFont val="ＭＳ Ｐ明朝"/>
        <family val="1"/>
        <charset val="128"/>
      </rPr>
      <t>代表者役職名と氏名</t>
    </r>
    <rPh sb="4" eb="7">
      <t>ヤクショクメイ</t>
    </rPh>
    <phoneticPr fontId="6"/>
  </si>
  <si>
    <r>
      <t xml:space="preserve"> </t>
    </r>
    <r>
      <rPr>
        <sz val="11"/>
        <color indexed="8"/>
        <rFont val="ＭＳ Ｐ明朝"/>
        <family val="1"/>
        <charset val="128"/>
      </rPr>
      <t>窓口担当者氏名</t>
    </r>
    <phoneticPr fontId="6"/>
  </si>
  <si>
    <r>
      <rPr>
        <sz val="11"/>
        <color indexed="8"/>
        <rFont val="ＭＳ Ｐ明朝"/>
        <family val="1"/>
        <charset val="128"/>
      </rPr>
      <t>電話番号</t>
    </r>
    <rPh sb="0" eb="1">
      <t>デン</t>
    </rPh>
    <rPh sb="1" eb="2">
      <t>ハナシ</t>
    </rPh>
    <rPh sb="2" eb="3">
      <t>バン</t>
    </rPh>
    <rPh sb="3" eb="4">
      <t>ゴウ</t>
    </rPh>
    <phoneticPr fontId="6"/>
  </si>
  <si>
    <t>携帯電話</t>
    <rPh sb="0" eb="1">
      <t>ケイ</t>
    </rPh>
    <rPh sb="1" eb="2">
      <t>オビ</t>
    </rPh>
    <rPh sb="2" eb="3">
      <t>デン</t>
    </rPh>
    <rPh sb="3" eb="4">
      <t>ハナシ</t>
    </rPh>
    <phoneticPr fontId="6"/>
  </si>
  <si>
    <t>注）事業全般の内容について、総括的対応が可能であるとともに、申請者に係る公社からの指示に対して、 
　一元的な窓口を担う連絡先を記載すること。</t>
    <phoneticPr fontId="6"/>
  </si>
  <si>
    <t>（2）助成対象事業者（区分所有者又は共有者の場合は、代表会社）</t>
    <rPh sb="3" eb="5">
      <t>ジョセイ</t>
    </rPh>
    <rPh sb="5" eb="7">
      <t>タイショウ</t>
    </rPh>
    <rPh sb="7" eb="10">
      <t>ジギョウシャ</t>
    </rPh>
    <phoneticPr fontId="6"/>
  </si>
  <si>
    <r>
      <t xml:space="preserve"> </t>
    </r>
    <r>
      <rPr>
        <sz val="11"/>
        <color indexed="8"/>
        <rFont val="ＭＳ Ｐ明朝"/>
        <family val="1"/>
        <charset val="128"/>
      </rPr>
      <t>会社名</t>
    </r>
    <phoneticPr fontId="6"/>
  </si>
  <si>
    <r>
      <t xml:space="preserve"> </t>
    </r>
    <r>
      <rPr>
        <sz val="11"/>
        <color indexed="8"/>
        <rFont val="ＭＳ Ｐ明朝"/>
        <family val="1"/>
        <charset val="128"/>
      </rPr>
      <t>会社所在地</t>
    </r>
    <phoneticPr fontId="6"/>
  </si>
  <si>
    <r>
      <t xml:space="preserve"> </t>
    </r>
    <r>
      <rPr>
        <sz val="11"/>
        <color indexed="8"/>
        <rFont val="ＭＳ Ｐ明朝"/>
        <family val="1"/>
        <charset val="128"/>
      </rPr>
      <t>代表者氏名</t>
    </r>
    <phoneticPr fontId="6"/>
  </si>
  <si>
    <r>
      <t xml:space="preserve"> </t>
    </r>
    <r>
      <rPr>
        <sz val="11"/>
        <color indexed="8"/>
        <rFont val="ＭＳ Ｐ明朝"/>
        <family val="1"/>
        <charset val="128"/>
      </rPr>
      <t>担当者氏名</t>
    </r>
    <phoneticPr fontId="6"/>
  </si>
  <si>
    <r>
      <t xml:space="preserve"> </t>
    </r>
    <r>
      <rPr>
        <sz val="11"/>
        <color indexed="8"/>
        <rFont val="ＭＳ Ｐ明朝"/>
        <family val="1"/>
        <charset val="128"/>
      </rPr>
      <t>電話番号</t>
    </r>
    <phoneticPr fontId="6"/>
  </si>
  <si>
    <t>①商業登記簿謄本（個人事業主の場合は、開業届の写し等、業種、設立年月日が証明される
書類）、②決算報告書（直近3か年分）、③納税証明書、④会社概要書（パンフレット等）</t>
    <phoneticPr fontId="6"/>
  </si>
  <si>
    <r>
      <rPr>
        <sz val="11"/>
        <color indexed="8"/>
        <rFont val="ＭＳ Ｐ明朝"/>
        <family val="1"/>
        <charset val="128"/>
      </rPr>
      <t>（3）</t>
    </r>
    <phoneticPr fontId="6"/>
  </si>
  <si>
    <r>
      <rPr>
        <sz val="9"/>
        <color indexed="8"/>
        <rFont val="ＭＳ Ｐ明朝"/>
        <family val="1"/>
        <charset val="128"/>
      </rPr>
      <t>添付書類：</t>
    </r>
    <phoneticPr fontId="6"/>
  </si>
  <si>
    <t>（4）</t>
    <phoneticPr fontId="6"/>
  </si>
  <si>
    <r>
      <rPr>
        <sz val="9"/>
        <color indexed="8"/>
        <rFont val="ＭＳ Ｐ明朝"/>
        <family val="1"/>
        <charset val="128"/>
      </rPr>
      <t>添付書類：</t>
    </r>
  </si>
  <si>
    <t>（6）</t>
    <phoneticPr fontId="2"/>
  </si>
  <si>
    <r>
      <t xml:space="preserve"> </t>
    </r>
    <r>
      <rPr>
        <sz val="11"/>
        <color indexed="8"/>
        <rFont val="ＭＳ Ｐ明朝"/>
        <family val="1"/>
        <charset val="128"/>
      </rPr>
      <t>会社名</t>
    </r>
    <phoneticPr fontId="2"/>
  </si>
  <si>
    <r>
      <t xml:space="preserve"> </t>
    </r>
    <r>
      <rPr>
        <sz val="11"/>
        <color indexed="8"/>
        <rFont val="ＭＳ Ｐ明朝"/>
        <family val="1"/>
        <charset val="128"/>
      </rPr>
      <t>電話番号</t>
    </r>
    <phoneticPr fontId="2"/>
  </si>
  <si>
    <r>
      <rPr>
        <sz val="11"/>
        <color indexed="8"/>
        <rFont val="ＭＳ Ｐ明朝"/>
        <family val="1"/>
        <charset val="128"/>
      </rPr>
      <t>（ESCO契約締結の場合）</t>
    </r>
    <rPh sb="5" eb="7">
      <t>ケイヤク</t>
    </rPh>
    <rPh sb="7" eb="9">
      <t>テイケツ</t>
    </rPh>
    <rPh sb="10" eb="12">
      <t>バアイ</t>
    </rPh>
    <phoneticPr fontId="2"/>
  </si>
  <si>
    <t>3.1　事業所の概要</t>
    <rPh sb="4" eb="7">
      <t>ジギョウショ</t>
    </rPh>
    <rPh sb="8" eb="10">
      <t>ガイヨウ</t>
    </rPh>
    <phoneticPr fontId="2"/>
  </si>
  <si>
    <t>CGS設置建築物</t>
    <rPh sb="3" eb="5">
      <t>セッチ</t>
    </rPh>
    <rPh sb="5" eb="8">
      <t>ケンチクブツ</t>
    </rPh>
    <phoneticPr fontId="2"/>
  </si>
  <si>
    <t>3.2　環境に関する規制基準</t>
    <rPh sb="4" eb="6">
      <t>カンキョウ</t>
    </rPh>
    <rPh sb="7" eb="8">
      <t>カン</t>
    </rPh>
    <rPh sb="10" eb="12">
      <t>キセイ</t>
    </rPh>
    <rPh sb="12" eb="14">
      <t>キジュン</t>
    </rPh>
    <phoneticPr fontId="2"/>
  </si>
  <si>
    <t>(1)　騒音</t>
    <rPh sb="4" eb="6">
      <t>ソウオン</t>
    </rPh>
    <phoneticPr fontId="2"/>
  </si>
  <si>
    <t>種別</t>
    <rPh sb="0" eb="2">
      <t>シュベツ</t>
    </rPh>
    <phoneticPr fontId="2"/>
  </si>
  <si>
    <t>時間の区分</t>
    <rPh sb="0" eb="2">
      <t>ジカン</t>
    </rPh>
    <rPh sb="3" eb="5">
      <t>クブン</t>
    </rPh>
    <phoneticPr fontId="2"/>
  </si>
  <si>
    <t>規制基準</t>
    <rPh sb="0" eb="2">
      <t>キセイ</t>
    </rPh>
    <rPh sb="2" eb="4">
      <t>キジュン</t>
    </rPh>
    <phoneticPr fontId="2"/>
  </si>
  <si>
    <t>(2)　振動</t>
    <rPh sb="4" eb="6">
      <t>シンドウ</t>
    </rPh>
    <phoneticPr fontId="2"/>
  </si>
  <si>
    <r>
      <t xml:space="preserve">3. </t>
    </r>
    <r>
      <rPr>
        <sz val="11"/>
        <color indexed="8"/>
        <rFont val="ＭＳ Ｐ明朝"/>
        <family val="1"/>
        <charset val="128"/>
      </rPr>
      <t>事業所の概要</t>
    </r>
    <phoneticPr fontId="2"/>
  </si>
  <si>
    <t xml:space="preserve"> ふりがな</t>
    <phoneticPr fontId="2"/>
  </si>
  <si>
    <r>
      <t>m</t>
    </r>
    <r>
      <rPr>
        <vertAlign val="superscript"/>
        <sz val="10.5"/>
        <color indexed="8"/>
        <rFont val="ＭＳ Ｐ明朝"/>
        <family val="1"/>
        <charset val="128"/>
      </rPr>
      <t>2</t>
    </r>
    <phoneticPr fontId="2"/>
  </si>
  <si>
    <t>※ 事業所の名称には、必ず建物名を記載して、その後に事業所名を記載すること。</t>
    <phoneticPr fontId="2"/>
  </si>
  <si>
    <r>
      <t xml:space="preserve">4. </t>
    </r>
    <r>
      <rPr>
        <sz val="11"/>
        <color indexed="8"/>
        <rFont val="ＭＳ Ｐ明朝"/>
        <family val="1"/>
        <charset val="128"/>
      </rPr>
      <t>実施計画</t>
    </r>
    <phoneticPr fontId="6"/>
  </si>
  <si>
    <t xml:space="preserve">  (1) 計画の概要</t>
    <phoneticPr fontId="6"/>
  </si>
  <si>
    <t xml:space="preserve"> 助成事業に要する経費（税込）</t>
    <rPh sb="12" eb="14">
      <t>ゼイコミ</t>
    </rPh>
    <phoneticPr fontId="6"/>
  </si>
  <si>
    <t>千円</t>
  </si>
  <si>
    <t xml:space="preserve"> 助成対象経費</t>
    <phoneticPr fontId="6"/>
  </si>
  <si>
    <t>（CGS設備設置経費）</t>
    <rPh sb="4" eb="6">
      <t>セツビ</t>
    </rPh>
    <rPh sb="6" eb="8">
      <t>セッチ</t>
    </rPh>
    <rPh sb="8" eb="10">
      <t>ケイヒ</t>
    </rPh>
    <phoneticPr fontId="2"/>
  </si>
  <si>
    <t>（熱電融通インフラ設備設置経費）</t>
    <rPh sb="1" eb="2">
      <t>ネツ</t>
    </rPh>
    <rPh sb="2" eb="3">
      <t>デン</t>
    </rPh>
    <rPh sb="3" eb="5">
      <t>ユウズウ</t>
    </rPh>
    <rPh sb="9" eb="11">
      <t>セツビ</t>
    </rPh>
    <rPh sb="11" eb="13">
      <t>セッチ</t>
    </rPh>
    <rPh sb="13" eb="15">
      <t>ケイヒ</t>
    </rPh>
    <phoneticPr fontId="2"/>
  </si>
  <si>
    <r>
      <t xml:space="preserve"> 助成金交付申請額</t>
    </r>
    <r>
      <rPr>
        <vertAlign val="superscript"/>
        <sz val="11"/>
        <color indexed="8"/>
        <rFont val="ＭＳ 明朝"/>
        <family val="1"/>
        <charset val="128"/>
      </rPr>
      <t/>
    </r>
    <phoneticPr fontId="6"/>
  </si>
  <si>
    <r>
      <t>m</t>
    </r>
    <r>
      <rPr>
        <vertAlign val="superscript"/>
        <sz val="11"/>
        <color indexed="8"/>
        <rFont val="ＭＳ Ｐ明朝"/>
        <family val="1"/>
        <charset val="128"/>
      </rPr>
      <t>3</t>
    </r>
    <r>
      <rPr>
        <vertAlign val="subscript"/>
        <sz val="11"/>
        <color indexed="8"/>
        <rFont val="ＭＳ Ｐ明朝"/>
        <family val="1"/>
        <charset val="128"/>
      </rPr>
      <t>N</t>
    </r>
    <r>
      <rPr>
        <sz val="11"/>
        <color indexed="8"/>
        <rFont val="ＭＳ Ｐ明朝"/>
        <family val="1"/>
        <charset val="128"/>
      </rPr>
      <t>/h</t>
    </r>
    <phoneticPr fontId="2"/>
  </si>
  <si>
    <t>燃料の種類</t>
    <rPh sb="0" eb="2">
      <t>ネンリョウ</t>
    </rPh>
    <rPh sb="3" eb="5">
      <t>シュルイ</t>
    </rPh>
    <phoneticPr fontId="6"/>
  </si>
  <si>
    <t>燃料供給会社名</t>
    <rPh sb="0" eb="2">
      <t>ネンリョウ</t>
    </rPh>
    <rPh sb="2" eb="4">
      <t>キョウキュウ</t>
    </rPh>
    <rPh sb="4" eb="6">
      <t>カイシャ</t>
    </rPh>
    <rPh sb="6" eb="7">
      <t>ナ</t>
    </rPh>
    <phoneticPr fontId="2"/>
  </si>
  <si>
    <t>燃料の炭素換算係数</t>
    <rPh sb="0" eb="2">
      <t>ネンリョウ</t>
    </rPh>
    <rPh sb="3" eb="5">
      <t>タンソ</t>
    </rPh>
    <rPh sb="5" eb="7">
      <t>カンサン</t>
    </rPh>
    <rPh sb="7" eb="9">
      <t>ケイスウ</t>
    </rPh>
    <phoneticPr fontId="6"/>
  </si>
  <si>
    <r>
      <t>燃料の炭素換算係数比率</t>
    </r>
    <r>
      <rPr>
        <vertAlign val="superscript"/>
        <sz val="11"/>
        <color indexed="8"/>
        <rFont val="ＭＳ Ｐ明朝"/>
        <family val="1"/>
        <charset val="128"/>
      </rPr>
      <t>※</t>
    </r>
    <rPh sb="0" eb="2">
      <t>ネンリョウ</t>
    </rPh>
    <rPh sb="3" eb="5">
      <t>タンソ</t>
    </rPh>
    <rPh sb="5" eb="7">
      <t>カンサン</t>
    </rPh>
    <rPh sb="7" eb="9">
      <t>ケイスウ</t>
    </rPh>
    <rPh sb="9" eb="11">
      <t>ヒリツ</t>
    </rPh>
    <phoneticPr fontId="2"/>
  </si>
  <si>
    <t>1.1＞</t>
    <phoneticPr fontId="2"/>
  </si>
  <si>
    <t>定格電圧</t>
    <rPh sb="0" eb="2">
      <t>テイカク</t>
    </rPh>
    <rPh sb="2" eb="4">
      <t>デンアツ</t>
    </rPh>
    <phoneticPr fontId="6"/>
  </si>
  <si>
    <t>定格周波数</t>
    <rPh sb="0" eb="2">
      <t>テイカク</t>
    </rPh>
    <rPh sb="2" eb="5">
      <t>シュウハスウ</t>
    </rPh>
    <phoneticPr fontId="6"/>
  </si>
  <si>
    <r>
      <t>m</t>
    </r>
    <r>
      <rPr>
        <vertAlign val="superscript"/>
        <sz val="11"/>
        <color indexed="8"/>
        <rFont val="ＭＳ Ｐ明朝"/>
        <family val="1"/>
        <charset val="128"/>
      </rPr>
      <t>2</t>
    </r>
    <phoneticPr fontId="6"/>
  </si>
  <si>
    <t xml:space="preserve"> 工事完了予定</t>
    <phoneticPr fontId="6"/>
  </si>
  <si>
    <t xml:space="preserve"> 備考</t>
    <phoneticPr fontId="6"/>
  </si>
  <si>
    <t>特定排出者の事業活動に伴う温室効果ガスの排出量の算定に関する省令（平成18年3月29日経済産業省・
環境省令第3号）別表第1の第5欄に掲げる天然ガスの燃料換算係数（t-c/GJ）はB=0.0138です。ガス供給
会社の燃料換算係数をAとして、A/B計算値を燃料の炭素換算係数比率に記載してください。</t>
    <rPh sb="0" eb="2">
      <t>トクテイ</t>
    </rPh>
    <rPh sb="2" eb="5">
      <t>ハイシュツシャ</t>
    </rPh>
    <rPh sb="6" eb="8">
      <t>ジギョウ</t>
    </rPh>
    <rPh sb="8" eb="10">
      <t>カツドウ</t>
    </rPh>
    <rPh sb="11" eb="12">
      <t>トモナ</t>
    </rPh>
    <rPh sb="13" eb="15">
      <t>オンシツ</t>
    </rPh>
    <rPh sb="15" eb="17">
      <t>コウカ</t>
    </rPh>
    <rPh sb="20" eb="22">
      <t>ハイシュツ</t>
    </rPh>
    <rPh sb="22" eb="23">
      <t>リョウ</t>
    </rPh>
    <rPh sb="24" eb="26">
      <t>サンテイ</t>
    </rPh>
    <rPh sb="27" eb="28">
      <t>カン</t>
    </rPh>
    <rPh sb="30" eb="32">
      <t>ショウレイ</t>
    </rPh>
    <rPh sb="33" eb="35">
      <t>ヘイセイ</t>
    </rPh>
    <rPh sb="37" eb="38">
      <t>ネン</t>
    </rPh>
    <rPh sb="39" eb="40">
      <t>ゲツ</t>
    </rPh>
    <rPh sb="42" eb="43">
      <t>ヒ</t>
    </rPh>
    <rPh sb="43" eb="45">
      <t>ケイザイ</t>
    </rPh>
    <rPh sb="45" eb="48">
      <t>サンギョウショウ</t>
    </rPh>
    <rPh sb="50" eb="53">
      <t>カンキョウショウ</t>
    </rPh>
    <rPh sb="53" eb="54">
      <t>レイ</t>
    </rPh>
    <rPh sb="54" eb="55">
      <t>ダイ</t>
    </rPh>
    <rPh sb="56" eb="57">
      <t>ゴウ</t>
    </rPh>
    <rPh sb="58" eb="60">
      <t>ベッピョウ</t>
    </rPh>
    <rPh sb="60" eb="61">
      <t>ダイ</t>
    </rPh>
    <rPh sb="63" eb="64">
      <t>ダイ</t>
    </rPh>
    <rPh sb="65" eb="66">
      <t>ラン</t>
    </rPh>
    <rPh sb="67" eb="68">
      <t>カカ</t>
    </rPh>
    <rPh sb="70" eb="72">
      <t>テンネン</t>
    </rPh>
    <rPh sb="75" eb="77">
      <t>ネンリョウ</t>
    </rPh>
    <rPh sb="77" eb="79">
      <t>カンサン</t>
    </rPh>
    <rPh sb="79" eb="81">
      <t>ケイスウ</t>
    </rPh>
    <rPh sb="103" eb="105">
      <t>キョウキュウ</t>
    </rPh>
    <rPh sb="106" eb="108">
      <t>カイシャ</t>
    </rPh>
    <rPh sb="109" eb="111">
      <t>ネンリョウ</t>
    </rPh>
    <rPh sb="111" eb="113">
      <t>カンサン</t>
    </rPh>
    <rPh sb="113" eb="115">
      <t>ケイスウ</t>
    </rPh>
    <rPh sb="124" eb="127">
      <t>ケイサンチ</t>
    </rPh>
    <rPh sb="128" eb="130">
      <t>ネンリョウ</t>
    </rPh>
    <rPh sb="131" eb="133">
      <t>タンソ</t>
    </rPh>
    <rPh sb="133" eb="135">
      <t>カンサン</t>
    </rPh>
    <rPh sb="135" eb="137">
      <t>ケイスウ</t>
    </rPh>
    <rPh sb="137" eb="139">
      <t>ヒリツ</t>
    </rPh>
    <rPh sb="140" eb="142">
      <t>キサイ</t>
    </rPh>
    <phoneticPr fontId="6"/>
  </si>
  <si>
    <t xml:space="preserve">  (2) エネルギー使用計画（詳細は別紙2参照）</t>
    <rPh sb="11" eb="13">
      <t>シヨウ</t>
    </rPh>
    <rPh sb="13" eb="15">
      <t>ケイカク</t>
    </rPh>
    <rPh sb="16" eb="18">
      <t>ショウサイ</t>
    </rPh>
    <rPh sb="19" eb="21">
      <t>ベッシ</t>
    </rPh>
    <rPh sb="22" eb="24">
      <t>サンショウ</t>
    </rPh>
    <phoneticPr fontId="6"/>
  </si>
  <si>
    <r>
      <rPr>
        <sz val="11"/>
        <color indexed="8"/>
        <rFont val="ＭＳ Ｐ明朝"/>
        <family val="1"/>
        <charset val="128"/>
      </rPr>
      <t>－</t>
    </r>
    <phoneticPr fontId="2"/>
  </si>
  <si>
    <r>
      <t xml:space="preserve">4. </t>
    </r>
    <r>
      <rPr>
        <sz val="11"/>
        <color indexed="8"/>
        <rFont val="ＭＳ Ｐ明朝"/>
        <family val="1"/>
        <charset val="128"/>
      </rPr>
      <t>実施計画</t>
    </r>
    <phoneticPr fontId="6"/>
  </si>
  <si>
    <r>
      <t xml:space="preserve">(3) </t>
    </r>
    <r>
      <rPr>
        <sz val="11"/>
        <color indexed="8"/>
        <rFont val="ＭＳ Ｐ明朝"/>
        <family val="1"/>
        <charset val="128"/>
      </rPr>
      <t>CGSの仕様概要</t>
    </r>
    <rPh sb="8" eb="10">
      <t>シヨウ</t>
    </rPh>
    <rPh sb="10" eb="12">
      <t>ガイヨウ</t>
    </rPh>
    <phoneticPr fontId="2"/>
  </si>
  <si>
    <t>CGSの仕様</t>
    <rPh sb="4" eb="6">
      <t>シヨウ</t>
    </rPh>
    <phoneticPr fontId="6"/>
  </si>
  <si>
    <t>機器番号</t>
    <rPh sb="0" eb="2">
      <t>キキ</t>
    </rPh>
    <rPh sb="2" eb="4">
      <t>バンゴウ</t>
    </rPh>
    <phoneticPr fontId="6"/>
  </si>
  <si>
    <t>製造メーカー名（製造者）</t>
    <rPh sb="0" eb="2">
      <t>セイゾウ</t>
    </rPh>
    <rPh sb="6" eb="7">
      <t>ナ</t>
    </rPh>
    <rPh sb="8" eb="11">
      <t>セイゾウシャ</t>
    </rPh>
    <phoneticPr fontId="6"/>
  </si>
  <si>
    <t>型式</t>
    <rPh sb="0" eb="2">
      <t>カタシキ</t>
    </rPh>
    <phoneticPr fontId="6"/>
  </si>
  <si>
    <t>効率　（%）</t>
    <rPh sb="0" eb="2">
      <t>コウリツ</t>
    </rPh>
    <phoneticPr fontId="2"/>
  </si>
  <si>
    <t>発電</t>
    <rPh sb="0" eb="2">
      <t>ハツデン</t>
    </rPh>
    <phoneticPr fontId="2"/>
  </si>
  <si>
    <t>排熱回収</t>
    <rPh sb="0" eb="2">
      <t>ハイネツ</t>
    </rPh>
    <rPh sb="2" eb="4">
      <t>カイシュウ</t>
    </rPh>
    <phoneticPr fontId="2"/>
  </si>
  <si>
    <t>総合</t>
    <rPh sb="0" eb="2">
      <t>ソウゴウ</t>
    </rPh>
    <phoneticPr fontId="2"/>
  </si>
  <si>
    <t>外形寸法　（m）</t>
    <rPh sb="0" eb="2">
      <t>ガイケイ</t>
    </rPh>
    <rPh sb="2" eb="4">
      <t>スンポウ</t>
    </rPh>
    <phoneticPr fontId="2"/>
  </si>
  <si>
    <t>長さ</t>
    <rPh sb="0" eb="1">
      <t>ナガ</t>
    </rPh>
    <phoneticPr fontId="2"/>
  </si>
  <si>
    <t>幅</t>
    <rPh sb="0" eb="1">
      <t>ハバ</t>
    </rPh>
    <phoneticPr fontId="2"/>
  </si>
  <si>
    <t>高さ</t>
    <rPh sb="0" eb="1">
      <t>タカ</t>
    </rPh>
    <phoneticPr fontId="2"/>
  </si>
  <si>
    <t>(4)熱電融通インフラ設備</t>
    <rPh sb="3" eb="4">
      <t>ネツ</t>
    </rPh>
    <rPh sb="4" eb="5">
      <t>デン</t>
    </rPh>
    <rPh sb="5" eb="7">
      <t>ユウズウ</t>
    </rPh>
    <rPh sb="11" eb="13">
      <t>セツビ</t>
    </rPh>
    <phoneticPr fontId="2"/>
  </si>
  <si>
    <t>供給能力</t>
    <rPh sb="0" eb="2">
      <t>キョウキュウ</t>
    </rPh>
    <rPh sb="2" eb="4">
      <t>ノウリョク</t>
    </rPh>
    <phoneticPr fontId="2"/>
  </si>
  <si>
    <t>最大供給電力</t>
    <rPh sb="0" eb="2">
      <t>サイダイ</t>
    </rPh>
    <rPh sb="2" eb="4">
      <t>キョウキュウ</t>
    </rPh>
    <rPh sb="4" eb="6">
      <t>デンリョク</t>
    </rPh>
    <phoneticPr fontId="2"/>
  </si>
  <si>
    <t>供給予定電力量</t>
    <rPh sb="0" eb="2">
      <t>キョウキュウ</t>
    </rPh>
    <rPh sb="2" eb="4">
      <t>ヨテイ</t>
    </rPh>
    <rPh sb="4" eb="6">
      <t>デンリョク</t>
    </rPh>
    <rPh sb="6" eb="7">
      <t>リョウ</t>
    </rPh>
    <phoneticPr fontId="2"/>
  </si>
  <si>
    <t>電気の融通</t>
    <rPh sb="0" eb="2">
      <t>デンキ</t>
    </rPh>
    <rPh sb="3" eb="5">
      <t>ユウズウ</t>
    </rPh>
    <phoneticPr fontId="2"/>
  </si>
  <si>
    <r>
      <rPr>
        <sz val="11"/>
        <color indexed="8"/>
        <rFont val="ＭＳ Ｐ明朝"/>
        <family val="1"/>
        <charset val="128"/>
      </rPr>
      <t>－</t>
    </r>
    <phoneticPr fontId="2"/>
  </si>
  <si>
    <t>－</t>
    <phoneticPr fontId="2"/>
  </si>
  <si>
    <t>供給予定熱量</t>
    <rPh sb="0" eb="2">
      <t>キョウキュウ</t>
    </rPh>
    <rPh sb="2" eb="4">
      <t>ヨテイ</t>
    </rPh>
    <rPh sb="4" eb="5">
      <t>ネツ</t>
    </rPh>
    <rPh sb="5" eb="6">
      <t>リョウ</t>
    </rPh>
    <phoneticPr fontId="2"/>
  </si>
  <si>
    <r>
      <t xml:space="preserve">4. </t>
    </r>
    <r>
      <rPr>
        <sz val="11"/>
        <color indexed="8"/>
        <rFont val="ＭＳ Ｐ明朝"/>
        <family val="1"/>
        <charset val="128"/>
      </rPr>
      <t>実施計画</t>
    </r>
    <phoneticPr fontId="6"/>
  </si>
  <si>
    <t>②公衆無線LAN</t>
    <rPh sb="1" eb="3">
      <t>コウシュウ</t>
    </rPh>
    <rPh sb="3" eb="5">
      <t>ムセン</t>
    </rPh>
    <phoneticPr fontId="2"/>
  </si>
  <si>
    <t>公衆無線LAN</t>
    <rPh sb="0" eb="4">
      <t>コウシュウムセン</t>
    </rPh>
    <phoneticPr fontId="2"/>
  </si>
  <si>
    <t>(6)環境に関する規制基準の順守</t>
    <rPh sb="3" eb="5">
      <t>カンキョウ</t>
    </rPh>
    <rPh sb="6" eb="7">
      <t>カン</t>
    </rPh>
    <rPh sb="9" eb="11">
      <t>キセイ</t>
    </rPh>
    <rPh sb="11" eb="13">
      <t>キジュン</t>
    </rPh>
    <rPh sb="14" eb="16">
      <t>ジュンシュ</t>
    </rPh>
    <phoneticPr fontId="2"/>
  </si>
  <si>
    <t>(7)ESCO事業者の概要</t>
    <rPh sb="7" eb="10">
      <t>ジギョウシャ</t>
    </rPh>
    <rPh sb="11" eb="13">
      <t>ガイヨウ</t>
    </rPh>
    <phoneticPr fontId="2"/>
  </si>
  <si>
    <r>
      <t>m</t>
    </r>
    <r>
      <rPr>
        <vertAlign val="superscript"/>
        <sz val="11"/>
        <color indexed="8"/>
        <rFont val="ＭＳ Ｐ明朝"/>
        <family val="1"/>
        <charset val="128"/>
      </rPr>
      <t>2</t>
    </r>
    <phoneticPr fontId="2"/>
  </si>
  <si>
    <r>
      <t>m</t>
    </r>
    <r>
      <rPr>
        <vertAlign val="superscript"/>
        <sz val="11"/>
        <color indexed="8"/>
        <rFont val="ＭＳ Ｐ明朝"/>
        <family val="1"/>
        <charset val="128"/>
      </rPr>
      <t>2</t>
    </r>
    <phoneticPr fontId="2"/>
  </si>
  <si>
    <r>
      <t>人/m</t>
    </r>
    <r>
      <rPr>
        <vertAlign val="superscript"/>
        <sz val="11"/>
        <color indexed="8"/>
        <rFont val="ＭＳ Ｐ明朝"/>
        <family val="1"/>
        <charset val="128"/>
      </rPr>
      <t>2</t>
    </r>
    <rPh sb="0" eb="1">
      <t>ニン</t>
    </rPh>
    <phoneticPr fontId="2"/>
  </si>
  <si>
    <t>発電効率　（HHV基準）</t>
    <rPh sb="0" eb="2">
      <t>ハツデン</t>
    </rPh>
    <rPh sb="2" eb="4">
      <t>コウリツ</t>
    </rPh>
    <rPh sb="9" eb="11">
      <t>キジュン</t>
    </rPh>
    <phoneticPr fontId="6"/>
  </si>
  <si>
    <t>排熱利用率　（HHV基準）</t>
    <rPh sb="0" eb="2">
      <t>ハイネツ</t>
    </rPh>
    <rPh sb="2" eb="4">
      <t>リヨウ</t>
    </rPh>
    <rPh sb="4" eb="5">
      <t>リツ</t>
    </rPh>
    <phoneticPr fontId="6"/>
  </si>
  <si>
    <t>総合効率　（HHV基準）</t>
    <rPh sb="0" eb="2">
      <t>ソウゴウ</t>
    </rPh>
    <rPh sb="2" eb="4">
      <t>コウリツ</t>
    </rPh>
    <phoneticPr fontId="6"/>
  </si>
  <si>
    <r>
      <t xml:space="preserve">5. </t>
    </r>
    <r>
      <rPr>
        <sz val="11"/>
        <color indexed="8"/>
        <rFont val="ＭＳ Ｐ明朝"/>
        <family val="1"/>
        <charset val="128"/>
      </rPr>
      <t>詳細工程及び資金調達計画</t>
    </r>
    <phoneticPr fontId="6"/>
  </si>
  <si>
    <r>
      <rPr>
        <sz val="9"/>
        <color indexed="8"/>
        <rFont val="ＭＳ Ｐ明朝"/>
        <family val="1"/>
        <charset val="128"/>
      </rPr>
      <t>注）交付決定日を想定して以下の予定日等を計画すること。</t>
    </r>
  </si>
  <si>
    <r>
      <t>5.1</t>
    </r>
    <r>
      <rPr>
        <sz val="11"/>
        <color indexed="8"/>
        <rFont val="ＭＳ Ｐ明朝"/>
        <family val="1"/>
        <charset val="128"/>
      </rPr>
      <t xml:space="preserve">　助成金事業の事業開始日 （工事契約予定日） </t>
    </r>
    <rPh sb="19" eb="21">
      <t>ケイヤク</t>
    </rPh>
    <phoneticPr fontId="6"/>
  </si>
  <si>
    <r>
      <t>5.2</t>
    </r>
    <r>
      <rPr>
        <sz val="11"/>
        <color indexed="8"/>
        <rFont val="ＭＳ Ｐ明朝"/>
        <family val="1"/>
        <charset val="128"/>
      </rPr>
      <t>　助成金事業の完了予定日</t>
    </r>
  </si>
  <si>
    <r>
      <t>5.3</t>
    </r>
    <r>
      <rPr>
        <sz val="11"/>
        <color indexed="8"/>
        <rFont val="ＭＳ Ｐ明朝"/>
        <family val="1"/>
        <charset val="128"/>
      </rPr>
      <t>　助成金事業の工事日数（土日祝日を含む）</t>
    </r>
    <rPh sb="15" eb="17">
      <t>ドニチ</t>
    </rPh>
    <rPh sb="17" eb="19">
      <t>シュクジツ</t>
    </rPh>
    <rPh sb="20" eb="21">
      <t>フク</t>
    </rPh>
    <phoneticPr fontId="6"/>
  </si>
  <si>
    <r>
      <t>5.5</t>
    </r>
    <r>
      <rPr>
        <sz val="11"/>
        <color indexed="8"/>
        <rFont val="ＭＳ Ｐ明朝"/>
        <family val="1"/>
        <charset val="128"/>
      </rPr>
      <t>　資金調達計画</t>
    </r>
  </si>
  <si>
    <t>調 達 先</t>
    <phoneticPr fontId="6"/>
  </si>
  <si>
    <t>調達金額（千円）</t>
    <rPh sb="5" eb="7">
      <t>センエン</t>
    </rPh>
    <phoneticPr fontId="6"/>
  </si>
  <si>
    <t>備 考</t>
    <phoneticPr fontId="6"/>
  </si>
  <si>
    <t>自己資金</t>
  </si>
  <si>
    <t>借入金</t>
  </si>
  <si>
    <t>ESCO事業者（シェアード契約の場合は記載）</t>
    <phoneticPr fontId="6"/>
  </si>
  <si>
    <t>リース事業者（リース・割賦の場合は記載）</t>
    <rPh sb="11" eb="13">
      <t>カップ</t>
    </rPh>
    <phoneticPr fontId="6"/>
  </si>
  <si>
    <t>合　　　　計</t>
  </si>
  <si>
    <t>注）上記調達金額合計は、第1号様式の (1)助成事業に要する経費の金額と合致させること。</t>
  </si>
  <si>
    <t>実施上問題となる事項があれば、その内容と解決の見通しを記載すること。</t>
  </si>
  <si>
    <t xml:space="preserve">注） </t>
    <phoneticPr fontId="6"/>
  </si>
  <si>
    <t>事業実施に当たって許認可（届出）、権利使用（又は取得）の必要なものについて、その取得状況及び見通しを記載すること。</t>
    <phoneticPr fontId="6"/>
  </si>
  <si>
    <r>
      <t xml:space="preserve">6. </t>
    </r>
    <r>
      <rPr>
        <sz val="11"/>
        <color indexed="8"/>
        <rFont val="ＭＳ Ｐ明朝"/>
        <family val="1"/>
        <charset val="128"/>
      </rPr>
      <t>実施事業に関する事項</t>
    </r>
    <phoneticPr fontId="6"/>
  </si>
  <si>
    <t>百万円</t>
    <phoneticPr fontId="2"/>
  </si>
  <si>
    <t>百万円</t>
    <phoneticPr fontId="2"/>
  </si>
  <si>
    <t>助成対象事業者について</t>
    <phoneticPr fontId="6"/>
  </si>
  <si>
    <r>
      <t>1.</t>
    </r>
    <r>
      <rPr>
        <sz val="7"/>
        <color indexed="8"/>
        <rFont val="ＭＳ Ｐ明朝"/>
        <family val="1"/>
        <charset val="128"/>
      </rPr>
      <t xml:space="preserve">    </t>
    </r>
    <r>
      <rPr>
        <sz val="10.5"/>
        <color indexed="8"/>
        <rFont val="ＭＳ Ｐ明朝"/>
        <family val="1"/>
        <charset val="128"/>
      </rPr>
      <t>助成対象事業者に関する情報</t>
    </r>
  </si>
  <si>
    <t xml:space="preserve"> ふりがな</t>
    <phoneticPr fontId="6"/>
  </si>
  <si>
    <r>
      <rPr>
        <b/>
        <u/>
        <sz val="11"/>
        <color indexed="8"/>
        <rFont val="ＭＳ Ｐ明朝"/>
        <family val="1"/>
        <charset val="128"/>
      </rPr>
      <t>←ここに入力</t>
    </r>
    <rPh sb="4" eb="6">
      <t>ニュウリョク</t>
    </rPh>
    <phoneticPr fontId="6"/>
  </si>
  <si>
    <t xml:space="preserve"> 企業名</t>
    <phoneticPr fontId="6"/>
  </si>
  <si>
    <r>
      <rPr>
        <sz val="11"/>
        <color indexed="8"/>
        <rFont val="ＭＳ Ｐ明朝"/>
        <family val="1"/>
        <charset val="128"/>
      </rPr>
      <t>自動表示</t>
    </r>
    <rPh sb="0" eb="2">
      <t>ジドウ</t>
    </rPh>
    <rPh sb="2" eb="4">
      <t>ヒョウジ</t>
    </rPh>
    <phoneticPr fontId="6"/>
  </si>
  <si>
    <t xml:space="preserve"> （屋号）</t>
    <phoneticPr fontId="6"/>
  </si>
  <si>
    <t xml:space="preserve"> 代表者名</t>
    <phoneticPr fontId="6"/>
  </si>
  <si>
    <t xml:space="preserve"> 開業・設立日</t>
    <phoneticPr fontId="6"/>
  </si>
  <si>
    <r>
      <t>日本標準産業分類</t>
    </r>
    <r>
      <rPr>
        <vertAlign val="superscript"/>
        <sz val="10.5"/>
        <color indexed="8"/>
        <rFont val="ＭＳ Ｐ明朝"/>
        <family val="1"/>
        <charset val="128"/>
      </rPr>
      <t xml:space="preserve">※1
</t>
    </r>
    <r>
      <rPr>
        <sz val="10.5"/>
        <color indexed="8"/>
        <rFont val="ＭＳ Ｐ明朝"/>
        <family val="1"/>
        <charset val="128"/>
      </rPr>
      <t>による業種</t>
    </r>
    <r>
      <rPr>
        <vertAlign val="superscript"/>
        <sz val="10.5"/>
        <color indexed="8"/>
        <rFont val="ＭＳ Ｐ明朝"/>
        <family val="1"/>
        <charset val="128"/>
      </rPr>
      <t>※2</t>
    </r>
    <rPh sb="0" eb="2">
      <t>ニホン</t>
    </rPh>
    <rPh sb="2" eb="4">
      <t>ヒョウジュン</t>
    </rPh>
    <rPh sb="4" eb="6">
      <t>サンギョウ</t>
    </rPh>
    <rPh sb="6" eb="8">
      <t>ブンルイ</t>
    </rPh>
    <phoneticPr fontId="6"/>
  </si>
  <si>
    <t xml:space="preserve"> 資本金（出資金）</t>
    <phoneticPr fontId="6"/>
  </si>
  <si>
    <t xml:space="preserve"> 株主数（出資者数）</t>
    <phoneticPr fontId="6"/>
  </si>
  <si>
    <t xml:space="preserve"> 発行済株式総数（出資総額）</t>
    <phoneticPr fontId="6"/>
  </si>
  <si>
    <t xml:space="preserve"> 役員数</t>
    <phoneticPr fontId="6"/>
  </si>
  <si>
    <t xml:space="preserve"> 従業員数</t>
    <phoneticPr fontId="6"/>
  </si>
  <si>
    <r>
      <t xml:space="preserve"> 企業の沿革</t>
    </r>
    <r>
      <rPr>
        <vertAlign val="superscript"/>
        <sz val="10.5"/>
        <color indexed="8"/>
        <rFont val="ＭＳ Ｐ明朝"/>
        <family val="1"/>
        <charset val="128"/>
      </rPr>
      <t>※3</t>
    </r>
    <phoneticPr fontId="6"/>
  </si>
  <si>
    <r>
      <t xml:space="preserve"> 代表者の略歴</t>
    </r>
    <r>
      <rPr>
        <vertAlign val="superscript"/>
        <sz val="10.5"/>
        <color indexed="8"/>
        <rFont val="ＭＳ Ｐ明朝"/>
        <family val="1"/>
        <charset val="128"/>
      </rPr>
      <t>※3</t>
    </r>
    <phoneticPr fontId="6"/>
  </si>
  <si>
    <t xml:space="preserve"> ホームページアドレス</t>
    <phoneticPr fontId="6"/>
  </si>
  <si>
    <t>※1 統計法（平成19年法律第53号）第28条第1項及び附則第3条の規定に基づき、法第2条第9項に規定する統計基準のこと。</t>
    <rPh sb="3" eb="6">
      <t>トウケイホウ</t>
    </rPh>
    <rPh sb="7" eb="9">
      <t>ヘイセイ</t>
    </rPh>
    <rPh sb="11" eb="12">
      <t>ネン</t>
    </rPh>
    <rPh sb="12" eb="14">
      <t>ホウリツ</t>
    </rPh>
    <rPh sb="14" eb="15">
      <t>ダイ</t>
    </rPh>
    <rPh sb="17" eb="18">
      <t>ゴウ</t>
    </rPh>
    <rPh sb="19" eb="20">
      <t>ダイ</t>
    </rPh>
    <rPh sb="22" eb="23">
      <t>ジョウ</t>
    </rPh>
    <rPh sb="23" eb="24">
      <t>ダイ</t>
    </rPh>
    <rPh sb="25" eb="26">
      <t>コウ</t>
    </rPh>
    <rPh sb="26" eb="27">
      <t>オヨ</t>
    </rPh>
    <rPh sb="28" eb="30">
      <t>フソク</t>
    </rPh>
    <rPh sb="30" eb="31">
      <t>ダイ</t>
    </rPh>
    <rPh sb="32" eb="33">
      <t>ジョウ</t>
    </rPh>
    <rPh sb="34" eb="36">
      <t>キテイ</t>
    </rPh>
    <rPh sb="37" eb="38">
      <t>モト</t>
    </rPh>
    <rPh sb="41" eb="42">
      <t>ホウ</t>
    </rPh>
    <rPh sb="42" eb="43">
      <t>ダイ</t>
    </rPh>
    <rPh sb="44" eb="45">
      <t>ジョウ</t>
    </rPh>
    <rPh sb="45" eb="46">
      <t>ダイ</t>
    </rPh>
    <rPh sb="47" eb="48">
      <t>コウ</t>
    </rPh>
    <rPh sb="49" eb="51">
      <t>キテイ</t>
    </rPh>
    <rPh sb="53" eb="55">
      <t>トウケイ</t>
    </rPh>
    <rPh sb="55" eb="57">
      <t>キジュン</t>
    </rPh>
    <phoneticPr fontId="2"/>
  </si>
  <si>
    <t>※2 業種は、売上高が最も大きな業種を記載すること。</t>
    <phoneticPr fontId="2"/>
  </si>
  <si>
    <t>※3 企業及び代表者の刑事上の処分などがある場合は、沿革又は略歴に記載すること。</t>
  </si>
  <si>
    <t>2. 助成対象事業者の現況等</t>
    <phoneticPr fontId="6"/>
  </si>
  <si>
    <r>
      <rPr>
        <sz val="11"/>
        <color indexed="8"/>
        <rFont val="ＭＳ Ｐ明朝"/>
        <family val="1"/>
        <charset val="128"/>
      </rPr>
      <t>　(1) 株主（出資者）構成</t>
    </r>
    <phoneticPr fontId="6"/>
  </si>
  <si>
    <t>株主（出資者）名</t>
    <phoneticPr fontId="6"/>
  </si>
  <si>
    <t>資本金</t>
    <phoneticPr fontId="6"/>
  </si>
  <si>
    <t>主たる事業</t>
    <phoneticPr fontId="6"/>
  </si>
  <si>
    <t>従業員数</t>
    <phoneticPr fontId="6"/>
  </si>
  <si>
    <t>所有株式数</t>
    <phoneticPr fontId="6"/>
  </si>
  <si>
    <t>出資</t>
    <phoneticPr fontId="6"/>
  </si>
  <si>
    <t>（業種）</t>
    <phoneticPr fontId="6"/>
  </si>
  <si>
    <t>（出資額）</t>
    <phoneticPr fontId="6"/>
  </si>
  <si>
    <t>比率</t>
  </si>
  <si>
    <t>人</t>
  </si>
  <si>
    <t>株</t>
  </si>
  <si>
    <t>千円）</t>
    <phoneticPr fontId="6"/>
  </si>
  <si>
    <t>千円）</t>
    <phoneticPr fontId="6"/>
  </si>
  <si>
    <t>注）個人が株主である場合は、以下の表にも記載すること。</t>
  </si>
  <si>
    <t>注）出資比率は、小数点2桁目を切り捨てた数値を記載すること。</t>
  </si>
  <si>
    <t>注）出資額が多い順に10位までの株主を記載すること。</t>
  </si>
  <si>
    <t>　(2) 直近の決算期に製品・商品・サービス等別売上高（主たるもの）</t>
    <phoneticPr fontId="2"/>
  </si>
  <si>
    <t>主な製品・商品・サービス等の売上高</t>
    <phoneticPr fontId="6"/>
  </si>
  <si>
    <t>金額</t>
    <phoneticPr fontId="6"/>
  </si>
  <si>
    <t>割合</t>
    <phoneticPr fontId="6"/>
  </si>
  <si>
    <t>(3) 助成対象事業者が計画する助成事業の実施体制</t>
  </si>
  <si>
    <r>
      <t xml:space="preserve">(4) </t>
    </r>
    <r>
      <rPr>
        <sz val="11"/>
        <color indexed="8"/>
        <rFont val="ＭＳ Ｐ明朝"/>
        <family val="1"/>
        <charset val="128"/>
      </rPr>
      <t>助成対象事業者の今後のエネルギー使用計画について</t>
    </r>
    <rPh sb="20" eb="22">
      <t>シヨウ</t>
    </rPh>
    <phoneticPr fontId="2"/>
  </si>
  <si>
    <t>今後のエネルギー使用計画等について記入すること。</t>
    <phoneticPr fontId="2"/>
  </si>
  <si>
    <r>
      <t xml:space="preserve">(5) </t>
    </r>
    <r>
      <rPr>
        <sz val="11"/>
        <color indexed="8"/>
        <rFont val="ＭＳ Ｐ明朝"/>
        <family val="1"/>
        <charset val="128"/>
      </rPr>
      <t>区分又は共同所有者の情報　事業範囲の区分所有者全員分</t>
    </r>
    <rPh sb="6" eb="7">
      <t>マタ</t>
    </rPh>
    <rPh sb="8" eb="10">
      <t>キョウドウ</t>
    </rPh>
    <rPh sb="10" eb="13">
      <t>ショユウシャ</t>
    </rPh>
    <phoneticPr fontId="2"/>
  </si>
  <si>
    <t>区分所有者の会社名（個人名）</t>
    <phoneticPr fontId="6"/>
  </si>
  <si>
    <t>業種</t>
    <phoneticPr fontId="6"/>
  </si>
  <si>
    <t>資本金</t>
    <phoneticPr fontId="6"/>
  </si>
  <si>
    <t>従業員数</t>
    <phoneticPr fontId="6"/>
  </si>
  <si>
    <t>区分割合</t>
    <phoneticPr fontId="6"/>
  </si>
  <si>
    <t>（千円）</t>
  </si>
  <si>
    <t>（人）</t>
    <phoneticPr fontId="6"/>
  </si>
  <si>
    <t>（%）</t>
  </si>
  <si>
    <r>
      <t>（申請代表者）</t>
    </r>
    <r>
      <rPr>
        <vertAlign val="superscript"/>
        <sz val="9"/>
        <color indexed="8"/>
        <rFont val="ＭＳ Ｐ明朝"/>
        <family val="1"/>
        <charset val="128"/>
      </rPr>
      <t>※</t>
    </r>
    <phoneticPr fontId="6"/>
  </si>
  <si>
    <t>注）区分所有者がいる場合のみ記載すること。</t>
  </si>
  <si>
    <t>注）区分所有者全員の申請代表者への承諾書を添付すること。</t>
  </si>
  <si>
    <r>
      <rPr>
        <sz val="9"/>
        <color indexed="8"/>
        <rFont val="ＭＳ Ｐ明朝"/>
        <family val="1"/>
        <charset val="128"/>
      </rPr>
      <t>添付書類：</t>
    </r>
    <phoneticPr fontId="6"/>
  </si>
  <si>
    <t>①商業登記簿謄本（個人事業主の場合は、開業届の写し等、業種、設立年月日が証明される書類）、②建物登記簿謄本、③決算報告書・確定申告書（直近3か年分）、④納税証明書（直近3か年分）、⑤会社概要書（パンフレット等）⑥申請同意書</t>
    <rPh sb="61" eb="63">
      <t>カクテイ</t>
    </rPh>
    <rPh sb="63" eb="65">
      <t>シンコク</t>
    </rPh>
    <rPh sb="65" eb="66">
      <t>ショ</t>
    </rPh>
    <rPh sb="82" eb="83">
      <t>チョク</t>
    </rPh>
    <rPh sb="83" eb="84">
      <t>チカ</t>
    </rPh>
    <rPh sb="86" eb="87">
      <t>ネン</t>
    </rPh>
    <rPh sb="87" eb="88">
      <t>ブン</t>
    </rPh>
    <rPh sb="106" eb="108">
      <t>シンセイ</t>
    </rPh>
    <rPh sb="108" eb="111">
      <t>ドウイショ</t>
    </rPh>
    <phoneticPr fontId="6"/>
  </si>
  <si>
    <r>
      <rPr>
        <sz val="11"/>
        <color indexed="8"/>
        <rFont val="ＭＳ Ｐ明朝"/>
        <family val="1"/>
        <charset val="128"/>
      </rPr>
      <t>千m</t>
    </r>
    <r>
      <rPr>
        <vertAlign val="superscript"/>
        <sz val="11"/>
        <color indexed="8"/>
        <rFont val="ＭＳ Ｐ明朝"/>
        <family val="1"/>
        <charset val="128"/>
      </rPr>
      <t>3</t>
    </r>
    <r>
      <rPr>
        <vertAlign val="subscript"/>
        <sz val="11"/>
        <color indexed="8"/>
        <rFont val="ＭＳ Ｐ明朝"/>
        <family val="1"/>
        <charset val="128"/>
      </rPr>
      <t>N</t>
    </r>
    <rPh sb="0" eb="1">
      <t>セン</t>
    </rPh>
    <phoneticPr fontId="2"/>
  </si>
  <si>
    <r>
      <rPr>
        <sz val="11"/>
        <color indexed="8"/>
        <rFont val="ＭＳ Ｐ明朝"/>
        <family val="1"/>
        <charset val="128"/>
      </rPr>
      <t>－</t>
    </r>
    <phoneticPr fontId="2"/>
  </si>
  <si>
    <t>CGSを設置する建築物及び供給対象建築物等の電力需要計算書</t>
    <rPh sb="4" eb="6">
      <t>セッチ</t>
    </rPh>
    <rPh sb="8" eb="11">
      <t>ケンチクブツ</t>
    </rPh>
    <rPh sb="11" eb="12">
      <t>オヨ</t>
    </rPh>
    <rPh sb="22" eb="24">
      <t>デンリョク</t>
    </rPh>
    <rPh sb="24" eb="26">
      <t>ジュヨウ</t>
    </rPh>
    <rPh sb="26" eb="29">
      <t>ケイサンショ</t>
    </rPh>
    <phoneticPr fontId="2"/>
  </si>
  <si>
    <t>・契約電力に対する自立・分散型電源の出力の割合が10%以上である場合、又は供給対象建築物等の電力需要の実績値を有する場合は、本計算書の作成は不要である。ただし、証拠書類（電力請求書等）のコピーを添付すること。</t>
    <rPh sb="1" eb="3">
      <t>ケイヤク</t>
    </rPh>
    <rPh sb="3" eb="5">
      <t>デンリョク</t>
    </rPh>
    <rPh sb="6" eb="7">
      <t>タイ</t>
    </rPh>
    <rPh sb="9" eb="11">
      <t>ジリツ</t>
    </rPh>
    <rPh sb="12" eb="15">
      <t>ブンサンガタ</t>
    </rPh>
    <rPh sb="15" eb="17">
      <t>デンゲン</t>
    </rPh>
    <rPh sb="18" eb="20">
      <t>シュツリョク</t>
    </rPh>
    <rPh sb="21" eb="23">
      <t>ワリアイ</t>
    </rPh>
    <rPh sb="27" eb="29">
      <t>イジョウ</t>
    </rPh>
    <rPh sb="32" eb="34">
      <t>バアイ</t>
    </rPh>
    <rPh sb="35" eb="36">
      <t>マタ</t>
    </rPh>
    <rPh sb="46" eb="48">
      <t>デンリョク</t>
    </rPh>
    <rPh sb="48" eb="50">
      <t>ジュヨウ</t>
    </rPh>
    <rPh sb="51" eb="54">
      <t>ジッセキチ</t>
    </rPh>
    <rPh sb="55" eb="56">
      <t>ユウ</t>
    </rPh>
    <rPh sb="58" eb="60">
      <t>バアイ</t>
    </rPh>
    <rPh sb="62" eb="63">
      <t>ホン</t>
    </rPh>
    <rPh sb="63" eb="66">
      <t>ケイサンショ</t>
    </rPh>
    <rPh sb="67" eb="69">
      <t>サクセイ</t>
    </rPh>
    <rPh sb="70" eb="72">
      <t>フヨウ</t>
    </rPh>
    <rPh sb="80" eb="82">
      <t>ショウコ</t>
    </rPh>
    <rPh sb="82" eb="84">
      <t>ショルイ</t>
    </rPh>
    <rPh sb="85" eb="87">
      <t>デンリョク</t>
    </rPh>
    <rPh sb="87" eb="89">
      <t>セイキュウ</t>
    </rPh>
    <rPh sb="89" eb="90">
      <t>ショ</t>
    </rPh>
    <rPh sb="90" eb="91">
      <t>トウ</t>
    </rPh>
    <rPh sb="97" eb="99">
      <t>テンプ</t>
    </rPh>
    <phoneticPr fontId="2"/>
  </si>
  <si>
    <t>・供給対象建築物等の電力需要の実績値を有する場合は、申請日から過去1年以内における最大電力（実績値）を供給対象施建築物の電力需要とする。</t>
    <rPh sb="10" eb="12">
      <t>デンリョク</t>
    </rPh>
    <rPh sb="12" eb="14">
      <t>ジュヨウ</t>
    </rPh>
    <rPh sb="15" eb="18">
      <t>ジッセキチ</t>
    </rPh>
    <rPh sb="19" eb="20">
      <t>ユウ</t>
    </rPh>
    <rPh sb="22" eb="24">
      <t>バアイ</t>
    </rPh>
    <rPh sb="26" eb="28">
      <t>シンセイ</t>
    </rPh>
    <rPh sb="28" eb="29">
      <t>ビ</t>
    </rPh>
    <rPh sb="31" eb="33">
      <t>カコ</t>
    </rPh>
    <rPh sb="34" eb="35">
      <t>ネン</t>
    </rPh>
    <rPh sb="35" eb="37">
      <t>イナイ</t>
    </rPh>
    <rPh sb="41" eb="43">
      <t>サイダイ</t>
    </rPh>
    <rPh sb="43" eb="45">
      <t>デンリョク</t>
    </rPh>
    <rPh sb="46" eb="49">
      <t>ジッセキチ</t>
    </rPh>
    <rPh sb="51" eb="53">
      <t>キョウキュウ</t>
    </rPh>
    <rPh sb="53" eb="55">
      <t>タイショウ</t>
    </rPh>
    <rPh sb="55" eb="56">
      <t>セ</t>
    </rPh>
    <rPh sb="56" eb="59">
      <t>ケンチクブツ</t>
    </rPh>
    <rPh sb="60" eb="62">
      <t>デンリョク</t>
    </rPh>
    <rPh sb="62" eb="64">
      <t>ジュヨウ</t>
    </rPh>
    <phoneticPr fontId="2"/>
  </si>
  <si>
    <r>
      <rPr>
        <sz val="11"/>
        <color indexed="8"/>
        <rFont val="ＭＳ Ｐ明朝"/>
        <family val="1"/>
        <charset val="128"/>
      </rPr>
      <t>（A）</t>
    </r>
    <phoneticPr fontId="2"/>
  </si>
  <si>
    <r>
      <rPr>
        <sz val="11"/>
        <color indexed="8"/>
        <rFont val="ＭＳ Ｐ明朝"/>
        <family val="1"/>
        <charset val="128"/>
      </rPr>
      <t>（B）</t>
    </r>
    <phoneticPr fontId="2"/>
  </si>
  <si>
    <r>
      <rPr>
        <sz val="11"/>
        <color indexed="8"/>
        <rFont val="ＭＳ Ｐ明朝"/>
        <family val="1"/>
        <charset val="128"/>
      </rPr>
      <t>（A）×（B）</t>
    </r>
    <phoneticPr fontId="2"/>
  </si>
  <si>
    <r>
      <rPr>
        <sz val="11"/>
        <color indexed="8"/>
        <rFont val="ＭＳ Ｐ明朝"/>
        <family val="1"/>
        <charset val="128"/>
      </rPr>
      <t>照明</t>
    </r>
    <rPh sb="0" eb="2">
      <t>ショウメイ</t>
    </rPh>
    <phoneticPr fontId="2"/>
  </si>
  <si>
    <r>
      <t>OA</t>
    </r>
    <r>
      <rPr>
        <sz val="11"/>
        <color indexed="8"/>
        <rFont val="ＭＳ Ｐ明朝"/>
        <family val="1"/>
        <charset val="128"/>
      </rPr>
      <t>機器</t>
    </r>
    <rPh sb="2" eb="4">
      <t>キキ</t>
    </rPh>
    <phoneticPr fontId="2"/>
  </si>
  <si>
    <r>
      <rPr>
        <sz val="11"/>
        <color indexed="8"/>
        <rFont val="ＭＳ Ｐ明朝"/>
        <family val="1"/>
        <charset val="128"/>
      </rPr>
      <t>空調及び換気関係（単相200V等）</t>
    </r>
    <rPh sb="0" eb="2">
      <t>クウチョウ</t>
    </rPh>
    <rPh sb="2" eb="3">
      <t>オヨ</t>
    </rPh>
    <rPh sb="4" eb="6">
      <t>カンキ</t>
    </rPh>
    <rPh sb="6" eb="8">
      <t>カンケイ</t>
    </rPh>
    <rPh sb="9" eb="11">
      <t>タンソウ</t>
    </rPh>
    <rPh sb="15" eb="16">
      <t>トウ</t>
    </rPh>
    <phoneticPr fontId="2"/>
  </si>
  <si>
    <r>
      <rPr>
        <sz val="11"/>
        <color indexed="8"/>
        <rFont val="ＭＳ Ｐ明朝"/>
        <family val="1"/>
        <charset val="128"/>
      </rPr>
      <t>給湯器等</t>
    </r>
    <rPh sb="0" eb="3">
      <t>キュウトウキ</t>
    </rPh>
    <rPh sb="3" eb="4">
      <t>トウ</t>
    </rPh>
    <phoneticPr fontId="2"/>
  </si>
  <si>
    <r>
      <rPr>
        <sz val="11"/>
        <color indexed="8"/>
        <rFont val="ＭＳ Ｐ明朝"/>
        <family val="1"/>
        <charset val="128"/>
      </rPr>
      <t>空調及び換気関係（3相200V）</t>
    </r>
    <rPh sb="0" eb="2">
      <t>クウチョウ</t>
    </rPh>
    <rPh sb="2" eb="3">
      <t>オヨ</t>
    </rPh>
    <rPh sb="4" eb="6">
      <t>カンキ</t>
    </rPh>
    <rPh sb="6" eb="8">
      <t>カンケイ</t>
    </rPh>
    <rPh sb="10" eb="11">
      <t>ソウ</t>
    </rPh>
    <phoneticPr fontId="2"/>
  </si>
  <si>
    <r>
      <rPr>
        <sz val="11"/>
        <color indexed="8"/>
        <rFont val="ＭＳ Ｐ明朝"/>
        <family val="1"/>
        <charset val="128"/>
      </rPr>
      <t>合　　　　計</t>
    </r>
    <rPh sb="0" eb="1">
      <t>ゴウ</t>
    </rPh>
    <rPh sb="5" eb="6">
      <t>ケイ</t>
    </rPh>
    <phoneticPr fontId="2"/>
  </si>
  <si>
    <r>
      <rPr>
        <sz val="11"/>
        <color indexed="8"/>
        <rFont val="ＭＳ Ｐ明朝"/>
        <family val="1"/>
        <charset val="128"/>
      </rPr>
      <t>コンセント</t>
    </r>
    <phoneticPr fontId="2"/>
  </si>
  <si>
    <r>
      <rPr>
        <sz val="11"/>
        <color indexed="8"/>
        <rFont val="ＭＳ Ｐ明朝"/>
        <family val="1"/>
        <charset val="128"/>
      </rPr>
      <t>ファンコイル</t>
    </r>
    <phoneticPr fontId="2"/>
  </si>
  <si>
    <r>
      <t>m</t>
    </r>
    <r>
      <rPr>
        <vertAlign val="superscript"/>
        <sz val="11"/>
        <color indexed="8"/>
        <rFont val="ＭＳ Ｐ明朝"/>
        <family val="1"/>
        <charset val="128"/>
      </rPr>
      <t>3</t>
    </r>
    <r>
      <rPr>
        <vertAlign val="subscript"/>
        <sz val="11"/>
        <color indexed="8"/>
        <rFont val="ＭＳ Ｐ明朝"/>
        <family val="1"/>
        <charset val="128"/>
      </rPr>
      <t>N</t>
    </r>
    <r>
      <rPr>
        <sz val="11"/>
        <color theme="1"/>
        <rFont val="ＭＳ Ｐ明朝"/>
        <family val="1"/>
        <charset val="128"/>
      </rPr>
      <t>/h</t>
    </r>
    <phoneticPr fontId="23"/>
  </si>
  <si>
    <r>
      <t>千m</t>
    </r>
    <r>
      <rPr>
        <vertAlign val="superscript"/>
        <sz val="11"/>
        <color indexed="8"/>
        <rFont val="ＭＳ Ｐ明朝"/>
        <family val="1"/>
        <charset val="128"/>
      </rPr>
      <t>3</t>
    </r>
    <r>
      <rPr>
        <vertAlign val="subscript"/>
        <sz val="11"/>
        <color indexed="8"/>
        <rFont val="ＭＳ Ｐ明朝"/>
        <family val="1"/>
        <charset val="128"/>
      </rPr>
      <t>N</t>
    </r>
    <r>
      <rPr>
        <sz val="11"/>
        <color theme="1"/>
        <rFont val="ＭＳ Ｐ明朝"/>
        <family val="1"/>
        <charset val="128"/>
      </rPr>
      <t>/月</t>
    </r>
    <rPh sb="0" eb="1">
      <t>セン</t>
    </rPh>
    <rPh sb="5" eb="6">
      <t>ゲツ</t>
    </rPh>
    <phoneticPr fontId="23"/>
  </si>
  <si>
    <r>
      <t>m</t>
    </r>
    <r>
      <rPr>
        <vertAlign val="superscript"/>
        <sz val="11"/>
        <color indexed="8"/>
        <rFont val="ＭＳ Ｐ明朝"/>
        <family val="1"/>
        <charset val="128"/>
      </rPr>
      <t>3</t>
    </r>
    <r>
      <rPr>
        <vertAlign val="subscript"/>
        <sz val="11"/>
        <color indexed="8"/>
        <rFont val="ＭＳ Ｐ明朝"/>
        <family val="1"/>
        <charset val="128"/>
      </rPr>
      <t>N</t>
    </r>
    <r>
      <rPr>
        <sz val="11"/>
        <color theme="1"/>
        <rFont val="ＭＳ Ｐ明朝"/>
        <family val="1"/>
        <charset val="128"/>
      </rPr>
      <t>/h</t>
    </r>
    <phoneticPr fontId="23"/>
  </si>
  <si>
    <r>
      <t>MJ/m</t>
    </r>
    <r>
      <rPr>
        <vertAlign val="superscript"/>
        <sz val="11"/>
        <color indexed="8"/>
        <rFont val="ＭＳ Ｐ明朝"/>
        <family val="1"/>
        <charset val="128"/>
      </rPr>
      <t>3</t>
    </r>
    <r>
      <rPr>
        <vertAlign val="subscript"/>
        <sz val="11"/>
        <color indexed="8"/>
        <rFont val="ＭＳ Ｐ明朝"/>
        <family val="1"/>
        <charset val="128"/>
      </rPr>
      <t>N</t>
    </r>
    <phoneticPr fontId="23"/>
  </si>
  <si>
    <r>
      <t>千m</t>
    </r>
    <r>
      <rPr>
        <vertAlign val="superscript"/>
        <sz val="11"/>
        <color indexed="8"/>
        <rFont val="ＭＳ Ｐ明朝"/>
        <family val="1"/>
        <charset val="128"/>
      </rPr>
      <t>3</t>
    </r>
    <r>
      <rPr>
        <vertAlign val="subscript"/>
        <sz val="11"/>
        <color indexed="8"/>
        <rFont val="ＭＳ Ｐ明朝"/>
        <family val="1"/>
        <charset val="128"/>
      </rPr>
      <t>N</t>
    </r>
    <r>
      <rPr>
        <sz val="11"/>
        <color theme="1"/>
        <rFont val="ＭＳ Ｐ明朝"/>
        <family val="1"/>
        <charset val="128"/>
      </rPr>
      <t>/年</t>
    </r>
    <rPh sb="0" eb="1">
      <t>セン</t>
    </rPh>
    <rPh sb="5" eb="6">
      <t>ネン</t>
    </rPh>
    <phoneticPr fontId="23"/>
  </si>
  <si>
    <r>
      <t>←東京都以外に本社所在地があるケースもありますので、</t>
    </r>
    <r>
      <rPr>
        <sz val="11"/>
        <color rgb="FFFFFF00"/>
        <rFont val="ＭＳ Ｐゴシック"/>
        <family val="3"/>
        <charset val="128"/>
        <scheme val="minor"/>
      </rPr>
      <t>都道府県から</t>
    </r>
    <r>
      <rPr>
        <sz val="11"/>
        <color theme="1"/>
        <rFont val="ＭＳ Ｐゴシック"/>
        <family val="3"/>
        <charset val="128"/>
        <scheme val="minor"/>
      </rPr>
      <t>記載願います。</t>
    </r>
    <rPh sb="1" eb="4">
      <t>トウキョウト</t>
    </rPh>
    <rPh sb="4" eb="6">
      <t>イガイ</t>
    </rPh>
    <rPh sb="7" eb="9">
      <t>ホンシャ</t>
    </rPh>
    <rPh sb="9" eb="12">
      <t>ショザイチ</t>
    </rPh>
    <rPh sb="26" eb="30">
      <t>トドウフケン</t>
    </rPh>
    <rPh sb="32" eb="35">
      <t>キサイネガ</t>
    </rPh>
    <phoneticPr fontId="2"/>
  </si>
  <si>
    <t>一時滞在施設設置
建築物</t>
    <rPh sb="0" eb="2">
      <t>イチジ</t>
    </rPh>
    <rPh sb="2" eb="4">
      <t>タイザイ</t>
    </rPh>
    <rPh sb="4" eb="6">
      <t>シセツ</t>
    </rPh>
    <rPh sb="6" eb="8">
      <t>セッチ</t>
    </rPh>
    <rPh sb="9" eb="12">
      <t>ケンチクブツ</t>
    </rPh>
    <phoneticPr fontId="2"/>
  </si>
  <si>
    <t>ＥＳＣＯ事業者</t>
    <rPh sb="4" eb="7">
      <t>ジギョウシャ</t>
    </rPh>
    <phoneticPr fontId="2"/>
  </si>
  <si>
    <t>円（税込）</t>
    <rPh sb="0" eb="1">
      <t>エン</t>
    </rPh>
    <rPh sb="2" eb="4">
      <t>ゼイコミ</t>
    </rPh>
    <phoneticPr fontId="2"/>
  </si>
  <si>
    <t>円（税抜）</t>
    <rPh sb="0" eb="1">
      <t>エン</t>
    </rPh>
    <rPh sb="2" eb="3">
      <t>ゼイ</t>
    </rPh>
    <rPh sb="3" eb="4">
      <t>ヌ</t>
    </rPh>
    <phoneticPr fontId="2"/>
  </si>
  <si>
    <t>←ＨＨＶ基準</t>
    <rPh sb="4" eb="6">
      <t>キジュン</t>
    </rPh>
    <phoneticPr fontId="2"/>
  </si>
  <si>
    <t>（日本産業規格A列4番）</t>
    <rPh sb="3" eb="5">
      <t>サンギョウ</t>
    </rPh>
    <phoneticPr fontId="2"/>
  </si>
  <si>
    <t>（日本産業規格A列4番）</t>
    <rPh sb="3" eb="5">
      <t>サンギョウ</t>
    </rPh>
    <phoneticPr fontId="27"/>
  </si>
  <si>
    <t>（日本産業規格A列4番）</t>
    <rPh sb="3" eb="5">
      <t>サンギョウ</t>
    </rPh>
    <phoneticPr fontId="31"/>
  </si>
  <si>
    <t>（日本産業規格A列4番）</t>
    <rPh sb="1" eb="3">
      <t>ニホン</t>
    </rPh>
    <rPh sb="3" eb="5">
      <t>サンギョウ</t>
    </rPh>
    <rPh sb="5" eb="7">
      <t>キカク</t>
    </rPh>
    <rPh sb="8" eb="9">
      <t>レツ</t>
    </rPh>
    <rPh sb="10" eb="11">
      <t>バン</t>
    </rPh>
    <phoneticPr fontId="2"/>
  </si>
  <si>
    <t>（日本産業規格A列4番）</t>
    <rPh sb="3" eb="5">
      <t>サンギョウ</t>
    </rPh>
    <phoneticPr fontId="2"/>
  </si>
  <si>
    <t>4月</t>
    <rPh sb="1" eb="2">
      <t>ゲツ</t>
    </rPh>
    <phoneticPr fontId="22"/>
  </si>
  <si>
    <t>5月</t>
  </si>
  <si>
    <t>6月</t>
  </si>
  <si>
    <t>7月</t>
  </si>
  <si>
    <t>8月</t>
  </si>
  <si>
    <t>9月</t>
  </si>
  <si>
    <t>10月</t>
  </si>
  <si>
    <t>11月</t>
  </si>
  <si>
    <t>12月</t>
  </si>
  <si>
    <t>1月</t>
  </si>
  <si>
    <t>2月</t>
  </si>
  <si>
    <t>3月</t>
  </si>
  <si>
    <t>第２４号様式</t>
    <phoneticPr fontId="2"/>
  </si>
  <si>
    <t>第２５号様式</t>
    <rPh sb="0" eb="1">
      <t>ダイ</t>
    </rPh>
    <rPh sb="3" eb="4">
      <t>ゴウ</t>
    </rPh>
    <rPh sb="4" eb="6">
      <t>ヨウシキ</t>
    </rPh>
    <phoneticPr fontId="2"/>
  </si>
  <si>
    <t>消費税率：</t>
    <rPh sb="0" eb="3">
      <t>ショウヒゼイ</t>
    </rPh>
    <rPh sb="3" eb="4">
      <t>リツ</t>
    </rPh>
    <phoneticPr fontId="2"/>
  </si>
  <si>
    <t>％</t>
    <phoneticPr fontId="2"/>
  </si>
  <si>
    <t>事業者名</t>
    <rPh sb="0" eb="3">
      <t>ジギョウシャ</t>
    </rPh>
    <rPh sb="3" eb="4">
      <t>ナ</t>
    </rPh>
    <phoneticPr fontId="2"/>
  </si>
  <si>
    <t>設備区分</t>
    <rPh sb="0" eb="2">
      <t>セツビ</t>
    </rPh>
    <rPh sb="2" eb="4">
      <t>クブン</t>
    </rPh>
    <phoneticPr fontId="2"/>
  </si>
  <si>
    <t>①助成事業に要する経費　　
（千円）</t>
    <rPh sb="1" eb="3">
      <t>ジョセイ</t>
    </rPh>
    <rPh sb="3" eb="5">
      <t>ジギョウ</t>
    </rPh>
    <rPh sb="6" eb="7">
      <t>ヨウ</t>
    </rPh>
    <rPh sb="9" eb="11">
      <t>ケイヒ</t>
    </rPh>
    <rPh sb="15" eb="16">
      <t>セン</t>
    </rPh>
    <rPh sb="16" eb="17">
      <t>エン</t>
    </rPh>
    <phoneticPr fontId="2"/>
  </si>
  <si>
    <t>単価</t>
    <rPh sb="0" eb="2">
      <t>タンカ</t>
    </rPh>
    <phoneticPr fontId="2"/>
  </si>
  <si>
    <t>数量</t>
    <rPh sb="0" eb="2">
      <t>スウリョウ</t>
    </rPh>
    <phoneticPr fontId="2"/>
  </si>
  <si>
    <t>経費</t>
    <rPh sb="0" eb="2">
      <t>ケイヒ</t>
    </rPh>
    <phoneticPr fontId="2"/>
  </si>
  <si>
    <t>助成対象設備</t>
    <rPh sb="0" eb="2">
      <t>ジョセイ</t>
    </rPh>
    <rPh sb="2" eb="4">
      <t>タイショウ</t>
    </rPh>
    <rPh sb="4" eb="6">
      <t>セツビ</t>
    </rPh>
    <phoneticPr fontId="2"/>
  </si>
  <si>
    <t>－</t>
  </si>
  <si>
    <t>←CGS機器設置工事の費用を記入すること。</t>
    <rPh sb="4" eb="6">
      <t>キキ</t>
    </rPh>
    <rPh sb="6" eb="8">
      <t>セッチ</t>
    </rPh>
    <rPh sb="8" eb="10">
      <t>コウジ</t>
    </rPh>
    <rPh sb="11" eb="13">
      <t>ヒヨウ</t>
    </rPh>
    <rPh sb="14" eb="16">
      <t>キニュウ</t>
    </rPh>
    <phoneticPr fontId="2"/>
  </si>
  <si>
    <t>熱電融通インフラ設置工事</t>
    <rPh sb="0" eb="1">
      <t>ネツ</t>
    </rPh>
    <rPh sb="1" eb="2">
      <t>デン</t>
    </rPh>
    <rPh sb="2" eb="4">
      <t>ユウズウ</t>
    </rPh>
    <rPh sb="8" eb="10">
      <t>セッチ</t>
    </rPh>
    <rPh sb="10" eb="12">
      <t>コウジ</t>
    </rPh>
    <phoneticPr fontId="2"/>
  </si>
  <si>
    <t>←熱電融通インフラ設備の費用を記載すること。</t>
    <rPh sb="1" eb="2">
      <t>ネツ</t>
    </rPh>
    <rPh sb="2" eb="3">
      <t>デン</t>
    </rPh>
    <rPh sb="3" eb="5">
      <t>ユウズウ</t>
    </rPh>
    <rPh sb="9" eb="11">
      <t>セツビ</t>
    </rPh>
    <rPh sb="12" eb="14">
      <t>ヒヨウ</t>
    </rPh>
    <rPh sb="15" eb="17">
      <t>キサイ</t>
    </rPh>
    <phoneticPr fontId="2"/>
  </si>
  <si>
    <t>CGS設備経費</t>
    <rPh sb="3" eb="5">
      <t>セツビ</t>
    </rPh>
    <rPh sb="5" eb="7">
      <t>ケイヒ</t>
    </rPh>
    <phoneticPr fontId="2"/>
  </si>
  <si>
    <t>熱電融通インフラ設備経費</t>
    <rPh sb="0" eb="1">
      <t>ネツ</t>
    </rPh>
    <rPh sb="1" eb="2">
      <t>デン</t>
    </rPh>
    <rPh sb="2" eb="4">
      <t>ユウズウ</t>
    </rPh>
    <rPh sb="8" eb="10">
      <t>セツビ</t>
    </rPh>
    <rPh sb="10" eb="12">
      <t>ケイヒ</t>
    </rPh>
    <phoneticPr fontId="2"/>
  </si>
  <si>
    <t>助成対象外設備</t>
    <rPh sb="0" eb="2">
      <t>ジョセイ</t>
    </rPh>
    <rPh sb="2" eb="4">
      <t>タイショウ</t>
    </rPh>
    <rPh sb="4" eb="5">
      <t>ガイ</t>
    </rPh>
    <rPh sb="5" eb="7">
      <t>セツビ</t>
    </rPh>
    <phoneticPr fontId="2"/>
  </si>
  <si>
    <t>その他工事費</t>
    <rPh sb="2" eb="3">
      <t>タ</t>
    </rPh>
    <rPh sb="3" eb="5">
      <t>コウジ</t>
    </rPh>
    <rPh sb="5" eb="6">
      <t>ヒ</t>
    </rPh>
    <phoneticPr fontId="2"/>
  </si>
  <si>
    <t>助成対象外経費合計</t>
    <rPh sb="0" eb="9">
      <t>ジョセイタイショウガイケイヒゴウケイ</t>
    </rPh>
    <phoneticPr fontId="2"/>
  </si>
  <si>
    <t>－</t>
    <phoneticPr fontId="2"/>
  </si>
  <si>
    <t>総計</t>
    <rPh sb="0" eb="1">
      <t>ソウ</t>
    </rPh>
    <phoneticPr fontId="2"/>
  </si>
  <si>
    <t>消費税等相当額</t>
    <rPh sb="0" eb="3">
      <t>ショウヒゼイ</t>
    </rPh>
    <rPh sb="3" eb="4">
      <t>トウ</t>
    </rPh>
    <rPh sb="4" eb="6">
      <t>ソウトウ</t>
    </rPh>
    <rPh sb="6" eb="7">
      <t>ガク</t>
    </rPh>
    <phoneticPr fontId="2"/>
  </si>
  <si>
    <t>推定総工事金額</t>
    <rPh sb="0" eb="2">
      <t>スイテイ</t>
    </rPh>
    <rPh sb="2" eb="3">
      <t>ソウ</t>
    </rPh>
    <rPh sb="3" eb="5">
      <t>コウジ</t>
    </rPh>
    <rPh sb="5" eb="7">
      <t>キンガク</t>
    </rPh>
    <phoneticPr fontId="2"/>
  </si>
  <si>
    <t>（助成事業に要する経費）</t>
    <rPh sb="1" eb="3">
      <t>ジョセイ</t>
    </rPh>
    <rPh sb="3" eb="5">
      <t>ジギョウ</t>
    </rPh>
    <rPh sb="6" eb="7">
      <t>ヨウ</t>
    </rPh>
    <rPh sb="9" eb="11">
      <t>ケイヒ</t>
    </rPh>
    <phoneticPr fontId="2"/>
  </si>
  <si>
    <t>Version</t>
    <phoneticPr fontId="2"/>
  </si>
  <si>
    <t>CGS</t>
    <phoneticPr fontId="66"/>
  </si>
  <si>
    <t>融通</t>
    <rPh sb="0" eb="2">
      <t>ユウズウ</t>
    </rPh>
    <phoneticPr fontId="66"/>
  </si>
  <si>
    <t>計</t>
    <rPh sb="0" eb="1">
      <t>ケイ</t>
    </rPh>
    <phoneticPr fontId="66"/>
  </si>
  <si>
    <t>％</t>
    <phoneticPr fontId="2"/>
  </si>
  <si>
    <t>第２２号様式　その2-2</t>
    <phoneticPr fontId="6"/>
  </si>
  <si>
    <t>備考　供給対象建築物等とは、ｺｰｼﾞｪﾈﾚｰｼｮﾝｼｽﾃﾑを設置する建築物及びｺｰｼﾞｪﾈﾚｰｼｮﾝｼｽﾃﾑから電気又は熱の供給を受ける建築物をいう。</t>
    <rPh sb="58" eb="59">
      <t>マタ</t>
    </rPh>
    <rPh sb="60" eb="61">
      <t>ネツ</t>
    </rPh>
    <phoneticPr fontId="2"/>
  </si>
  <si>
    <r>
      <t>5.4</t>
    </r>
    <r>
      <rPr>
        <sz val="11"/>
        <color indexed="8"/>
        <rFont val="ＭＳ Ｐ明朝"/>
        <family val="1"/>
        <charset val="128"/>
      </rPr>
      <t>　助成金事業工程表（詳細は別紙3参照）（第８条別表第一　14）</t>
    </r>
    <phoneticPr fontId="2"/>
  </si>
  <si>
    <t>第1号様式：別紙1</t>
    <rPh sb="0" eb="1">
      <t>ダイ</t>
    </rPh>
    <rPh sb="2" eb="3">
      <t>ゴウ</t>
    </rPh>
    <rPh sb="3" eb="5">
      <t>ヨウシキ</t>
    </rPh>
    <rPh sb="6" eb="8">
      <t>ベッシ</t>
    </rPh>
    <phoneticPr fontId="2"/>
  </si>
  <si>
    <t>燃料消費　 　 　　　　　　（kW）</t>
    <rPh sb="0" eb="2">
      <t>ネンリョウ</t>
    </rPh>
    <rPh sb="2" eb="4">
      <t>ショウヒ</t>
    </rPh>
    <phoneticPr fontId="6"/>
  </si>
  <si>
    <t>有効発電量</t>
    <rPh sb="0" eb="2">
      <t>ユウコウ</t>
    </rPh>
    <rPh sb="2" eb="4">
      <t>ハツデン</t>
    </rPh>
    <rPh sb="4" eb="5">
      <t>リョウ</t>
    </rPh>
    <phoneticPr fontId="2"/>
  </si>
  <si>
    <t>排熱回収熱量</t>
    <rPh sb="0" eb="1">
      <t>ハイ</t>
    </rPh>
    <rPh sb="1" eb="2">
      <t>ネツ</t>
    </rPh>
    <rPh sb="2" eb="4">
      <t>カイシュウ</t>
    </rPh>
    <rPh sb="4" eb="5">
      <t>ネツ</t>
    </rPh>
    <rPh sb="5" eb="6">
      <t>リョウ</t>
    </rPh>
    <phoneticPr fontId="2"/>
  </si>
  <si>
    <r>
      <t xml:space="preserve">6.1 </t>
    </r>
    <r>
      <rPr>
        <sz val="11"/>
        <color indexed="8"/>
        <rFont val="ＭＳ Ｐ明朝"/>
        <family val="1"/>
        <charset val="128"/>
      </rPr>
      <t>許認可・権利関係等事業実施の前提となる事項</t>
    </r>
    <phoneticPr fontId="2"/>
  </si>
  <si>
    <r>
      <t xml:space="preserve">6.2 </t>
    </r>
    <r>
      <rPr>
        <sz val="11"/>
        <color indexed="8"/>
        <rFont val="ＭＳ Ｐ明朝"/>
        <family val="1"/>
        <charset val="128"/>
      </rPr>
      <t>その他実施上問題となる事項</t>
    </r>
    <phoneticPr fontId="2"/>
  </si>
  <si>
    <t>kW</t>
    <phoneticPr fontId="23"/>
  </si>
  <si>
    <t>kW</t>
    <phoneticPr fontId="23"/>
  </si>
  <si>
    <t>CGS設置工事（排熱利用設備を含む）</t>
    <rPh sb="3" eb="5">
      <t>セッチ</t>
    </rPh>
    <rPh sb="5" eb="7">
      <t>コウジ</t>
    </rPh>
    <rPh sb="8" eb="10">
      <t>ハイネツ</t>
    </rPh>
    <rPh sb="10" eb="12">
      <t>リヨウ</t>
    </rPh>
    <rPh sb="12" eb="14">
      <t>セツビ</t>
    </rPh>
    <rPh sb="15" eb="16">
      <t>フク</t>
    </rPh>
    <phoneticPr fontId="2"/>
  </si>
  <si>
    <t>MJ/h</t>
    <phoneticPr fontId="2"/>
  </si>
  <si>
    <t>令和</t>
    <rPh sb="0" eb="2">
      <t>レイワ</t>
    </rPh>
    <phoneticPr fontId="2"/>
  </si>
  <si>
    <t>供給対象建築物等</t>
    <rPh sb="0" eb="2">
      <t>キョウキュウ</t>
    </rPh>
    <rPh sb="2" eb="4">
      <t>タイショウ</t>
    </rPh>
    <rPh sb="4" eb="7">
      <t>ケンチクブツ</t>
    </rPh>
    <rPh sb="7" eb="8">
      <t>トウ</t>
    </rPh>
    <phoneticPr fontId="2"/>
  </si>
  <si>
    <t>補機に使用される所要電力合計</t>
    <rPh sb="0" eb="2">
      <t>ホキ</t>
    </rPh>
    <rPh sb="3" eb="5">
      <t>シヨウ</t>
    </rPh>
    <rPh sb="8" eb="10">
      <t>ショヨウ</t>
    </rPh>
    <rPh sb="10" eb="12">
      <t>デンリョク</t>
    </rPh>
    <rPh sb="12" eb="14">
      <t>ゴウケイ</t>
    </rPh>
    <phoneticPr fontId="2"/>
  </si>
  <si>
    <t>内訳</t>
    <rPh sb="0" eb="2">
      <t>ウチワケ</t>
    </rPh>
    <phoneticPr fontId="2"/>
  </si>
  <si>
    <t>発電機力率</t>
    <rPh sb="0" eb="3">
      <t>ハツデンキ</t>
    </rPh>
    <rPh sb="3" eb="5">
      <t>リキリツ</t>
    </rPh>
    <phoneticPr fontId="2"/>
  </si>
  <si>
    <t>電気融通計</t>
    <rPh sb="0" eb="2">
      <t>デンキ</t>
    </rPh>
    <rPh sb="2" eb="4">
      <t>ユウズウ</t>
    </rPh>
    <rPh sb="4" eb="5">
      <t>ケイ</t>
    </rPh>
    <phoneticPr fontId="2"/>
  </si>
  <si>
    <t>電力供給計</t>
    <rPh sb="0" eb="2">
      <t>デンリョク</t>
    </rPh>
    <rPh sb="2" eb="4">
      <t>キョウキュウ</t>
    </rPh>
    <rPh sb="4" eb="5">
      <t>ケイ</t>
    </rPh>
    <phoneticPr fontId="2"/>
  </si>
  <si>
    <t>設置するCGSの定格発電容量</t>
    <rPh sb="0" eb="2">
      <t>セッチ</t>
    </rPh>
    <rPh sb="8" eb="10">
      <t>テイカク</t>
    </rPh>
    <rPh sb="10" eb="12">
      <t>ハツデン</t>
    </rPh>
    <rPh sb="12" eb="14">
      <t>ヨウリョウ</t>
    </rPh>
    <phoneticPr fontId="2"/>
  </si>
  <si>
    <t>←事業所のエネルギー消費量が原油換算1,500kL以上であれば、エネルギー管理士を選任する必要があります。</t>
    <rPh sb="1" eb="4">
      <t>ジギョウショ</t>
    </rPh>
    <rPh sb="10" eb="12">
      <t>ショウヒ</t>
    </rPh>
    <rPh sb="12" eb="13">
      <t>リョウ</t>
    </rPh>
    <rPh sb="14" eb="16">
      <t>ゲンユ</t>
    </rPh>
    <rPh sb="16" eb="18">
      <t>カンサン</t>
    </rPh>
    <rPh sb="25" eb="27">
      <t>イジョウ</t>
    </rPh>
    <rPh sb="37" eb="39">
      <t>カンリ</t>
    </rPh>
    <rPh sb="39" eb="40">
      <t>シ</t>
    </rPh>
    <rPh sb="41" eb="43">
      <t>センニン</t>
    </rPh>
    <rPh sb="45" eb="47">
      <t>ヒツヨウ</t>
    </rPh>
    <phoneticPr fontId="2"/>
  </si>
  <si>
    <t>←また、事業者として他の事業所を含めて、原油換算1,500kL以上であれば、いずれかの事業所においてエネルギー管理士を選任する必要があります。</t>
    <rPh sb="4" eb="7">
      <t>ジギョウシャ</t>
    </rPh>
    <rPh sb="10" eb="11">
      <t>タ</t>
    </rPh>
    <rPh sb="12" eb="15">
      <t>ジギョウショ</t>
    </rPh>
    <rPh sb="16" eb="17">
      <t>フク</t>
    </rPh>
    <rPh sb="20" eb="22">
      <t>ゲンユ</t>
    </rPh>
    <rPh sb="22" eb="24">
      <t>カンサン</t>
    </rPh>
    <rPh sb="31" eb="33">
      <t>イジョウ</t>
    </rPh>
    <rPh sb="43" eb="46">
      <t>ジギョウショ</t>
    </rPh>
    <rPh sb="55" eb="57">
      <t>カンリ</t>
    </rPh>
    <rPh sb="57" eb="58">
      <t>シ</t>
    </rPh>
    <rPh sb="59" eb="61">
      <t>センニン</t>
    </rPh>
    <rPh sb="63" eb="65">
      <t>ヒツヨウ</t>
    </rPh>
    <phoneticPr fontId="2"/>
  </si>
  <si>
    <t>助成事業の区分</t>
    <rPh sb="0" eb="2">
      <t>ジョセイ</t>
    </rPh>
    <rPh sb="2" eb="4">
      <t>ジギョウ</t>
    </rPh>
    <rPh sb="5" eb="7">
      <t>クブン</t>
    </rPh>
    <phoneticPr fontId="2"/>
  </si>
  <si>
    <t>単独申請の場合は、本様式(第22号様式　その2-1)は提出不要です。
また共同申請で、総括的連絡先を記載している場合は、総括的連絡先と同一の事業者は記載不要です。</t>
    <rPh sb="27" eb="29">
      <t>テイシュツ</t>
    </rPh>
    <phoneticPr fontId="6"/>
  </si>
  <si>
    <t>有効発電出力</t>
    <rPh sb="0" eb="2">
      <t>ユウコウ</t>
    </rPh>
    <rPh sb="2" eb="4">
      <t>ハツデン</t>
    </rPh>
    <rPh sb="4" eb="6">
      <t>シュツリョク</t>
    </rPh>
    <phoneticPr fontId="23"/>
  </si>
  <si>
    <t>避難施設延床面積</t>
    <rPh sb="0" eb="2">
      <t>ヒナン</t>
    </rPh>
    <rPh sb="2" eb="4">
      <t>シセツ</t>
    </rPh>
    <rPh sb="4" eb="5">
      <t>ノ</t>
    </rPh>
    <rPh sb="5" eb="6">
      <t>ユカ</t>
    </rPh>
    <rPh sb="6" eb="8">
      <t>メンセキ</t>
    </rPh>
    <phoneticPr fontId="6"/>
  </si>
  <si>
    <t>事業所の延床面積合計</t>
    <rPh sb="0" eb="3">
      <t>ジギョウショ</t>
    </rPh>
    <rPh sb="4" eb="5">
      <t>ノ</t>
    </rPh>
    <rPh sb="5" eb="8">
      <t>ユカメンセキ</t>
    </rPh>
    <rPh sb="8" eb="10">
      <t>ゴウケイ</t>
    </rPh>
    <phoneticPr fontId="2"/>
  </si>
  <si>
    <t>排熱回収熱量</t>
    <rPh sb="0" eb="2">
      <t>ハイネツ</t>
    </rPh>
    <rPh sb="2" eb="4">
      <t>カイシュウ</t>
    </rPh>
    <rPh sb="4" eb="6">
      <t>ネツリョウ</t>
    </rPh>
    <phoneticPr fontId="2"/>
  </si>
  <si>
    <t>燃料
消費</t>
    <rPh sb="0" eb="2">
      <t>ネンリョウ</t>
    </rPh>
    <rPh sb="3" eb="5">
      <t>ショウヒ</t>
    </rPh>
    <phoneticPr fontId="2"/>
  </si>
  <si>
    <t>定格発電出力　　　　　　（kW）</t>
    <rPh sb="0" eb="2">
      <t>テイカク</t>
    </rPh>
    <rPh sb="2" eb="4">
      <t>ハツデン</t>
    </rPh>
    <rPh sb="4" eb="6">
      <t>シュツリョク</t>
    </rPh>
    <phoneticPr fontId="6"/>
  </si>
  <si>
    <t>第22号
その1</t>
    <rPh sb="0" eb="1">
      <t>ダイ</t>
    </rPh>
    <rPh sb="3" eb="4">
      <t>ゴウ</t>
    </rPh>
    <phoneticPr fontId="2"/>
  </si>
  <si>
    <t>第22号その2</t>
    <rPh sb="0" eb="1">
      <t>ダイ</t>
    </rPh>
    <rPh sb="3" eb="4">
      <t>ゴウ</t>
    </rPh>
    <phoneticPr fontId="2"/>
  </si>
  <si>
    <t>第22号その3</t>
    <rPh sb="0" eb="1">
      <t>ダイ</t>
    </rPh>
    <rPh sb="3" eb="4">
      <t>ゴウ</t>
    </rPh>
    <phoneticPr fontId="2"/>
  </si>
  <si>
    <t>第22号
その4の1</t>
    <rPh sb="0" eb="1">
      <t>ダイ</t>
    </rPh>
    <rPh sb="3" eb="4">
      <t>ゴウ</t>
    </rPh>
    <phoneticPr fontId="2"/>
  </si>
  <si>
    <t>第22号その4の2</t>
    <rPh sb="0" eb="1">
      <t>ダイ</t>
    </rPh>
    <phoneticPr fontId="2"/>
  </si>
  <si>
    <t>第22号その4の5</t>
    <rPh sb="0" eb="1">
      <t>ダイ</t>
    </rPh>
    <rPh sb="3" eb="4">
      <t>ゴウ</t>
    </rPh>
    <phoneticPr fontId="2"/>
  </si>
  <si>
    <t>第22号その4-の2</t>
    <rPh sb="0" eb="1">
      <t>ダイ</t>
    </rPh>
    <rPh sb="3" eb="4">
      <t>ゴウ</t>
    </rPh>
    <phoneticPr fontId="2"/>
  </si>
  <si>
    <t>第22号
その5</t>
    <rPh sb="0" eb="1">
      <t>ダイ</t>
    </rPh>
    <rPh sb="3" eb="4">
      <t>ゴウ</t>
    </rPh>
    <phoneticPr fontId="2"/>
  </si>
  <si>
    <t>第22号
別紙1
その1</t>
    <rPh sb="0" eb="1">
      <t>ダイ</t>
    </rPh>
    <rPh sb="3" eb="4">
      <t>ゴウ</t>
    </rPh>
    <rPh sb="5" eb="7">
      <t>ベッシ</t>
    </rPh>
    <phoneticPr fontId="2"/>
  </si>
  <si>
    <t>第22号
別紙1
その2</t>
    <rPh sb="0" eb="1">
      <t>ダイ</t>
    </rPh>
    <rPh sb="3" eb="4">
      <t>ゴウ</t>
    </rPh>
    <rPh sb="5" eb="7">
      <t>ベッシ</t>
    </rPh>
    <phoneticPr fontId="2"/>
  </si>
  <si>
    <t>① エネルギーマネジメント・デマンドレスポンス</t>
    <phoneticPr fontId="2"/>
  </si>
  <si>
    <t>部署名</t>
    <rPh sb="0" eb="2">
      <t>ブショ</t>
    </rPh>
    <rPh sb="2" eb="3">
      <t>ナ</t>
    </rPh>
    <phoneticPr fontId="6"/>
  </si>
  <si>
    <r>
      <t xml:space="preserve"> Eメール</t>
    </r>
    <r>
      <rPr>
        <sz val="11"/>
        <color indexed="8"/>
        <rFont val="ＭＳ Ｐ明朝"/>
        <family val="1"/>
        <charset val="128"/>
      </rPr>
      <t>アドレス</t>
    </r>
    <phoneticPr fontId="6"/>
  </si>
  <si>
    <r>
      <t xml:space="preserve"> Eメール</t>
    </r>
    <r>
      <rPr>
        <sz val="11"/>
        <color indexed="8"/>
        <rFont val="ＭＳ Ｐ明朝"/>
        <family val="1"/>
        <charset val="128"/>
      </rPr>
      <t>アドレス</t>
    </r>
    <phoneticPr fontId="2"/>
  </si>
  <si>
    <t>竣工年月（予定）</t>
    <rPh sb="5" eb="7">
      <t>ヨテイ</t>
    </rPh>
    <phoneticPr fontId="2"/>
  </si>
  <si>
    <t>建築部内想定従業員数</t>
    <rPh sb="0" eb="2">
      <t>ケンチク</t>
    </rPh>
    <rPh sb="2" eb="3">
      <t>ブ</t>
    </rPh>
    <rPh sb="3" eb="4">
      <t>ナイ</t>
    </rPh>
    <rPh sb="4" eb="6">
      <t>ソウテイ</t>
    </rPh>
    <rPh sb="6" eb="9">
      <t>ジュウギョウイン</t>
    </rPh>
    <rPh sb="9" eb="10">
      <t>スウ</t>
    </rPh>
    <phoneticPr fontId="2"/>
  </si>
  <si>
    <t>建築物の所有形態</t>
    <rPh sb="0" eb="3">
      <t>ケンチクブツ</t>
    </rPh>
    <phoneticPr fontId="2"/>
  </si>
  <si>
    <t>助成金
交付
申請額</t>
    <rPh sb="0" eb="3">
      <t>ジョセイキン</t>
    </rPh>
    <rPh sb="4" eb="6">
      <t>コウフ</t>
    </rPh>
    <rPh sb="7" eb="9">
      <t>シンセイ</t>
    </rPh>
    <rPh sb="9" eb="10">
      <t>ガク</t>
    </rPh>
    <phoneticPr fontId="6"/>
  </si>
  <si>
    <t>有効発電出力合計</t>
    <rPh sb="0" eb="2">
      <t>ユウコウ</t>
    </rPh>
    <rPh sb="2" eb="4">
      <t>ハツデン</t>
    </rPh>
    <rPh sb="4" eb="6">
      <t>シュツリョク</t>
    </rPh>
    <rPh sb="6" eb="8">
      <t>ゴウケイ</t>
    </rPh>
    <phoneticPr fontId="2"/>
  </si>
  <si>
    <t>有効排熱回収出力合計</t>
    <rPh sb="0" eb="2">
      <t>ユウコウ</t>
    </rPh>
    <rPh sb="2" eb="4">
      <t>ハイネツ</t>
    </rPh>
    <rPh sb="4" eb="6">
      <t>カイシュウ</t>
    </rPh>
    <rPh sb="6" eb="8">
      <t>シュツリョク</t>
    </rPh>
    <rPh sb="8" eb="10">
      <t>ゴウケイ</t>
    </rPh>
    <phoneticPr fontId="2"/>
  </si>
  <si>
    <t>総合運用効率（2.17×有効発電効率＋排熱利用率）</t>
    <rPh sb="0" eb="2">
      <t>ソウゴウ</t>
    </rPh>
    <rPh sb="2" eb="4">
      <t>ウンヨウ</t>
    </rPh>
    <rPh sb="4" eb="6">
      <t>コウリツ</t>
    </rPh>
    <rPh sb="12" eb="14">
      <t>ユウコウ</t>
    </rPh>
    <rPh sb="14" eb="16">
      <t>ハツデン</t>
    </rPh>
    <rPh sb="16" eb="18">
      <t>コウリツ</t>
    </rPh>
    <rPh sb="19" eb="21">
      <t>ハイネツ</t>
    </rPh>
    <rPh sb="21" eb="23">
      <t>リヨウ</t>
    </rPh>
    <rPh sb="23" eb="24">
      <t>リツ</t>
    </rPh>
    <phoneticPr fontId="6"/>
  </si>
  <si>
    <t>建築物内想定従業員数合計</t>
    <rPh sb="0" eb="3">
      <t>ケンチクブツ</t>
    </rPh>
    <rPh sb="3" eb="4">
      <t>ナイ</t>
    </rPh>
    <rPh sb="4" eb="6">
      <t>ソウテイ</t>
    </rPh>
    <rPh sb="6" eb="9">
      <t>ジュウギョウイン</t>
    </rPh>
    <rPh sb="9" eb="10">
      <t>スウ</t>
    </rPh>
    <rPh sb="10" eb="12">
      <t>ゴウケイ</t>
    </rPh>
    <phoneticPr fontId="2"/>
  </si>
  <si>
    <t>Eメールアドレス</t>
    <phoneticPr fontId="2"/>
  </si>
  <si>
    <t>事業所の名称</t>
    <phoneticPr fontId="2"/>
  </si>
  <si>
    <t>最大需要電力合計</t>
    <rPh sb="0" eb="2">
      <t>サイダイ</t>
    </rPh>
    <rPh sb="2" eb="4">
      <t>ジュヨウ</t>
    </rPh>
    <rPh sb="4" eb="6">
      <t>デンリョク</t>
    </rPh>
    <rPh sb="6" eb="8">
      <t>ゴウケイ</t>
    </rPh>
    <phoneticPr fontId="2"/>
  </si>
  <si>
    <t>会社名（事業者名）</t>
    <rPh sb="0" eb="3">
      <t>カイシャメイ</t>
    </rPh>
    <rPh sb="4" eb="7">
      <t>ジギョウシャ</t>
    </rPh>
    <rPh sb="7" eb="8">
      <t>ナ</t>
    </rPh>
    <phoneticPr fontId="2"/>
  </si>
  <si>
    <t>規制基準　（ppm）</t>
    <phoneticPr fontId="2"/>
  </si>
  <si>
    <t>CGS
の仕様</t>
    <rPh sb="5" eb="7">
      <t>シヨウ</t>
    </rPh>
    <phoneticPr fontId="2"/>
  </si>
  <si>
    <t>竣工年月（予定）</t>
    <rPh sb="0" eb="2">
      <t>シュンコウ</t>
    </rPh>
    <rPh sb="2" eb="4">
      <t>ネンゲツ</t>
    </rPh>
    <rPh sb="5" eb="7">
      <t>ヨテイ</t>
    </rPh>
    <phoneticPr fontId="2"/>
  </si>
  <si>
    <t>助成事業に要する経費</t>
    <rPh sb="0" eb="2">
      <t>ジョセイ</t>
    </rPh>
    <rPh sb="2" eb="4">
      <t>ジギョウ</t>
    </rPh>
    <rPh sb="5" eb="6">
      <t>ヨウ</t>
    </rPh>
    <rPh sb="8" eb="10">
      <t>ケイヒ</t>
    </rPh>
    <phoneticPr fontId="2"/>
  </si>
  <si>
    <t>注）詳細は、別紙1その1～4に記載すること。但し、その4は対象となる場合のみ添付すること。</t>
    <phoneticPr fontId="6"/>
  </si>
  <si>
    <t>←電力融通を行う場合は融通先の建築物の最大需要電力の合計を記載してください。</t>
    <rPh sb="1" eb="3">
      <t>デンリョク</t>
    </rPh>
    <rPh sb="3" eb="5">
      <t>ユウヅウ</t>
    </rPh>
    <rPh sb="6" eb="7">
      <t>オコナ</t>
    </rPh>
    <rPh sb="8" eb="10">
      <t>バアイ</t>
    </rPh>
    <rPh sb="11" eb="13">
      <t>ユウヅウ</t>
    </rPh>
    <rPh sb="13" eb="14">
      <t>サキ</t>
    </rPh>
    <rPh sb="15" eb="18">
      <t>ケンチクブツ</t>
    </rPh>
    <rPh sb="19" eb="21">
      <t>サイダイ</t>
    </rPh>
    <rPh sb="21" eb="23">
      <t>ジュヨウ</t>
    </rPh>
    <rPh sb="23" eb="25">
      <t>デンリョク</t>
    </rPh>
    <rPh sb="26" eb="28">
      <t>ゴウケイ</t>
    </rPh>
    <rPh sb="29" eb="31">
      <t>キサイ</t>
    </rPh>
    <phoneticPr fontId="2"/>
  </si>
  <si>
    <t>有効電力量</t>
    <rPh sb="0" eb="2">
      <t>ユウコウ</t>
    </rPh>
    <rPh sb="2" eb="4">
      <t>デンリョク</t>
    </rPh>
    <rPh sb="4" eb="5">
      <t>リョウ</t>
    </rPh>
    <phoneticPr fontId="23"/>
  </si>
  <si>
    <t>有効電力量（換算値）</t>
    <rPh sb="2" eb="4">
      <t>デンリョク</t>
    </rPh>
    <rPh sb="4" eb="5">
      <t>リョウ</t>
    </rPh>
    <rPh sb="6" eb="8">
      <t>カンサン</t>
    </rPh>
    <rPh sb="8" eb="9">
      <t>チ</t>
    </rPh>
    <phoneticPr fontId="23"/>
  </si>
  <si>
    <t>建物物内想定従業員数</t>
    <rPh sb="0" eb="2">
      <t>タテモノ</t>
    </rPh>
    <rPh sb="2" eb="3">
      <t>ブツ</t>
    </rPh>
    <rPh sb="3" eb="4">
      <t>ナイ</t>
    </rPh>
    <rPh sb="4" eb="6">
      <t>ソウテイ</t>
    </rPh>
    <rPh sb="6" eb="10">
      <t>ジュウギョウインスウ</t>
    </rPh>
    <phoneticPr fontId="2"/>
  </si>
  <si>
    <t>建築物の所有状態（助成対象ビル）</t>
    <rPh sb="0" eb="3">
      <t>ケンチクブツ</t>
    </rPh>
    <rPh sb="4" eb="6">
      <t>ショユウ</t>
    </rPh>
    <rPh sb="6" eb="8">
      <t>ジョウタイ</t>
    </rPh>
    <rPh sb="9" eb="11">
      <t>ジョセイ</t>
    </rPh>
    <rPh sb="11" eb="13">
      <t>タイショウ</t>
    </rPh>
    <phoneticPr fontId="2"/>
  </si>
  <si>
    <t>CGS導入の出力合計</t>
    <rPh sb="3" eb="5">
      <t>ドウニュウ</t>
    </rPh>
    <rPh sb="6" eb="8">
      <t>シュツリョク</t>
    </rPh>
    <rPh sb="8" eb="10">
      <t>ゴウケイ</t>
    </rPh>
    <phoneticPr fontId="2"/>
  </si>
  <si>
    <t>総重量　（t）</t>
    <rPh sb="0" eb="3">
      <t>ソウジュウリョウ</t>
    </rPh>
    <phoneticPr fontId="2"/>
  </si>
  <si>
    <t>助成事業のパターン</t>
    <rPh sb="0" eb="2">
      <t>ジョセイ</t>
    </rPh>
    <rPh sb="2" eb="4">
      <t>ジギョウ</t>
    </rPh>
    <phoneticPr fontId="2"/>
  </si>
  <si>
    <t>最大需要電力に対するCGSの出力の割合</t>
    <rPh sb="0" eb="2">
      <t>サイダイ</t>
    </rPh>
    <rPh sb="2" eb="4">
      <t>ジュヨウ</t>
    </rPh>
    <rPh sb="7" eb="8">
      <t>タイ</t>
    </rPh>
    <rPh sb="14" eb="16">
      <t>シュツリョク</t>
    </rPh>
    <rPh sb="17" eb="19">
      <t>ワリアイ</t>
    </rPh>
    <phoneticPr fontId="2"/>
  </si>
  <si>
    <t>有効電力量</t>
    <rPh sb="0" eb="2">
      <t>ユウコウ</t>
    </rPh>
    <rPh sb="2" eb="4">
      <t>デンリョク</t>
    </rPh>
    <rPh sb="4" eb="5">
      <t>リョウ</t>
    </rPh>
    <phoneticPr fontId="2"/>
  </si>
  <si>
    <t>総合運用効率(2.17有効発電効率＋排熱利用率)</t>
    <rPh sb="0" eb="2">
      <t>ソウゴウ</t>
    </rPh>
    <rPh sb="2" eb="4">
      <t>ウンヨウ</t>
    </rPh>
    <rPh sb="4" eb="6">
      <t>コウリツ</t>
    </rPh>
    <phoneticPr fontId="23"/>
  </si>
  <si>
    <t>排熱回収熱量</t>
    <rPh sb="0" eb="2">
      <t>ハイネツ</t>
    </rPh>
    <rPh sb="2" eb="4">
      <t>カイシュウ</t>
    </rPh>
    <rPh sb="4" eb="6">
      <t>ネツリョウ</t>
    </rPh>
    <phoneticPr fontId="23"/>
  </si>
  <si>
    <r>
      <t>　事業所の名称</t>
    </r>
    <r>
      <rPr>
        <vertAlign val="superscript"/>
        <sz val="11"/>
        <color indexed="8"/>
        <rFont val="ＭＳ Ｐ明朝"/>
        <family val="1"/>
        <charset val="128"/>
      </rPr>
      <t xml:space="preserve"> ※</t>
    </r>
    <rPh sb="3" eb="4">
      <t>ショ</t>
    </rPh>
    <phoneticPr fontId="2"/>
  </si>
  <si>
    <t>燃料の高位発熱量（HHV）</t>
    <rPh sb="0" eb="2">
      <t>ネンリョウ</t>
    </rPh>
    <rPh sb="3" eb="5">
      <t>コウイ</t>
    </rPh>
    <rPh sb="5" eb="7">
      <t>ハツネツ</t>
    </rPh>
    <rPh sb="7" eb="8">
      <t>リョウ</t>
    </rPh>
    <phoneticPr fontId="2"/>
  </si>
  <si>
    <r>
      <t>MJ/m</t>
    </r>
    <r>
      <rPr>
        <vertAlign val="superscript"/>
        <sz val="11"/>
        <color theme="1"/>
        <rFont val="ＭＳ Ｐゴシック"/>
        <family val="3"/>
        <charset val="128"/>
        <scheme val="minor"/>
      </rPr>
      <t>3</t>
    </r>
    <r>
      <rPr>
        <vertAlign val="subscript"/>
        <sz val="11"/>
        <color theme="1"/>
        <rFont val="ＭＳ Ｐゴシック"/>
        <family val="3"/>
        <charset val="128"/>
        <scheme val="minor"/>
      </rPr>
      <t>N</t>
    </r>
    <phoneticPr fontId="2"/>
  </si>
  <si>
    <t>燃料高位発熱量</t>
    <rPh sb="0" eb="2">
      <t>ネンリョウ</t>
    </rPh>
    <rPh sb="2" eb="6">
      <t>コウイハツネツ</t>
    </rPh>
    <rPh sb="6" eb="7">
      <t>リョウ</t>
    </rPh>
    <phoneticPr fontId="22"/>
  </si>
  <si>
    <r>
      <t>MJ/m</t>
    </r>
    <r>
      <rPr>
        <vertAlign val="superscript"/>
        <sz val="11"/>
        <color theme="1"/>
        <rFont val="ＭＳ Ｐ明朝"/>
        <family val="1"/>
        <charset val="128"/>
      </rPr>
      <t>3</t>
    </r>
    <r>
      <rPr>
        <vertAlign val="subscript"/>
        <sz val="11"/>
        <color theme="1"/>
        <rFont val="ＭＳ Ｐ明朝"/>
        <family val="1"/>
        <charset val="128"/>
      </rPr>
      <t>N</t>
    </r>
    <phoneticPr fontId="22"/>
  </si>
  <si>
    <t>有効発電効率</t>
    <rPh sb="0" eb="2">
      <t>ユウコウ</t>
    </rPh>
    <rPh sb="2" eb="4">
      <t>ハツデン</t>
    </rPh>
    <rPh sb="4" eb="6">
      <t>コウリツ</t>
    </rPh>
    <phoneticPr fontId="22"/>
  </si>
  <si>
    <t>排熱利用率</t>
    <rPh sb="0" eb="2">
      <t>ハイネツ</t>
    </rPh>
    <rPh sb="2" eb="4">
      <t>リヨウ</t>
    </rPh>
    <rPh sb="4" eb="5">
      <t>リツ</t>
    </rPh>
    <phoneticPr fontId="22"/>
  </si>
  <si>
    <t>有効発電効率</t>
    <rPh sb="0" eb="2">
      <t>ユウコウ</t>
    </rPh>
    <rPh sb="2" eb="4">
      <t>ハツデン</t>
    </rPh>
    <rPh sb="4" eb="6">
      <t>コウリツ</t>
    </rPh>
    <phoneticPr fontId="2"/>
  </si>
  <si>
    <t>電力融通率</t>
    <rPh sb="0" eb="2">
      <t>デンリョク</t>
    </rPh>
    <rPh sb="2" eb="4">
      <t>ユウズウ</t>
    </rPh>
    <rPh sb="4" eb="5">
      <t>リツ</t>
    </rPh>
    <phoneticPr fontId="2"/>
  </si>
  <si>
    <t>熱融通率</t>
    <rPh sb="0" eb="1">
      <t>ネツ</t>
    </rPh>
    <rPh sb="1" eb="3">
      <t>ユウズウ</t>
    </rPh>
    <rPh sb="3" eb="4">
      <t>リツ</t>
    </rPh>
    <phoneticPr fontId="2"/>
  </si>
  <si>
    <t>熱電融通</t>
    <rPh sb="0" eb="2">
      <t>ネツデン</t>
    </rPh>
    <rPh sb="2" eb="4">
      <t>ユウヅウ</t>
    </rPh>
    <phoneticPr fontId="2"/>
  </si>
  <si>
    <t>CGS機器</t>
    <rPh sb="3" eb="5">
      <t>キキ</t>
    </rPh>
    <phoneticPr fontId="2"/>
  </si>
  <si>
    <r>
      <t>Eメール</t>
    </r>
    <r>
      <rPr>
        <sz val="11"/>
        <color indexed="8"/>
        <rFont val="ＭＳ Ｐ明朝"/>
        <family val="1"/>
        <charset val="128"/>
      </rPr>
      <t>アドレス</t>
    </r>
    <phoneticPr fontId="2"/>
  </si>
  <si>
    <t>排熱回収出力　　      　（kW）</t>
    <rPh sb="0" eb="2">
      <t>ハイネツ</t>
    </rPh>
    <rPh sb="2" eb="4">
      <t>カイシュウ</t>
    </rPh>
    <rPh sb="4" eb="6">
      <t>シュツリョク</t>
    </rPh>
    <phoneticPr fontId="6"/>
  </si>
  <si>
    <t>総重量　（ｔ）</t>
    <rPh sb="0" eb="3">
      <t>ソウジュウリョウ</t>
    </rPh>
    <phoneticPr fontId="2"/>
  </si>
  <si>
    <t>排熱利用率</t>
    <rPh sb="0" eb="2">
      <t>ハイネツ</t>
    </rPh>
    <rPh sb="2" eb="4">
      <t>リヨウ</t>
    </rPh>
    <rPh sb="4" eb="5">
      <t>リツ</t>
    </rPh>
    <phoneticPr fontId="2"/>
  </si>
  <si>
    <t>注）　工事完了予定年月の属する年度の翌年度から起算して1年間のエネルギー使用量の計画を記載すること。</t>
    <rPh sb="0" eb="1">
      <t>チュウ</t>
    </rPh>
    <rPh sb="3" eb="5">
      <t>コウジ</t>
    </rPh>
    <rPh sb="5" eb="7">
      <t>カンリョウ</t>
    </rPh>
    <rPh sb="7" eb="9">
      <t>ヨテイ</t>
    </rPh>
    <rPh sb="9" eb="11">
      <t>ネンゲツ</t>
    </rPh>
    <rPh sb="12" eb="13">
      <t>ゾク</t>
    </rPh>
    <rPh sb="15" eb="17">
      <t>ネンド</t>
    </rPh>
    <rPh sb="18" eb="21">
      <t>ヨクネンド</t>
    </rPh>
    <rPh sb="23" eb="25">
      <t>キサン</t>
    </rPh>
    <rPh sb="28" eb="30">
      <t>ネンカン</t>
    </rPh>
    <rPh sb="36" eb="38">
      <t>シヨウ</t>
    </rPh>
    <rPh sb="38" eb="39">
      <t>リョウ</t>
    </rPh>
    <rPh sb="40" eb="42">
      <t>ケイカク</t>
    </rPh>
    <rPh sb="43" eb="45">
      <t>キサイ</t>
    </rPh>
    <phoneticPr fontId="2"/>
  </si>
  <si>
    <r>
      <t xml:space="preserve">総合効率
</t>
    </r>
    <r>
      <rPr>
        <sz val="9"/>
        <color theme="1"/>
        <rFont val="ＭＳ Ｐ明朝"/>
        <family val="1"/>
        <charset val="128"/>
      </rPr>
      <t>(有効発電効率＋排熱利用率)</t>
    </r>
    <rPh sb="0" eb="2">
      <t>ソウゴウ</t>
    </rPh>
    <rPh sb="2" eb="4">
      <t>コウリツ</t>
    </rPh>
    <phoneticPr fontId="2"/>
  </si>
  <si>
    <r>
      <t>注-1）</t>
    </r>
    <r>
      <rPr>
        <sz val="10.5"/>
        <color indexed="62"/>
        <rFont val="ＭＳ Ｐ明朝"/>
        <family val="1"/>
        <charset val="128"/>
      </rPr>
      <t>水色</t>
    </r>
    <r>
      <rPr>
        <sz val="10.5"/>
        <color indexed="8"/>
        <rFont val="ＭＳ Ｐ明朝"/>
        <family val="1"/>
        <charset val="128"/>
      </rPr>
      <t>で着色した部分に工事名や機器名を記入下さい。　</t>
    </r>
    <rPh sb="0" eb="1">
      <t>チュウ</t>
    </rPh>
    <phoneticPr fontId="2"/>
  </si>
  <si>
    <r>
      <t>注-2）また</t>
    </r>
    <r>
      <rPr>
        <sz val="10.5"/>
        <color indexed="13"/>
        <rFont val="ＭＳ Ｐ明朝"/>
        <family val="1"/>
        <charset val="128"/>
      </rPr>
      <t>黄色</t>
    </r>
    <r>
      <rPr>
        <sz val="10.5"/>
        <color indexed="8"/>
        <rFont val="ＭＳ Ｐ明朝"/>
        <family val="1"/>
        <charset val="128"/>
      </rPr>
      <t>で着色した部分に単価・数良及び工事費を記載下さい。</t>
    </r>
    <rPh sb="0" eb="1">
      <t>チュウ</t>
    </rPh>
    <phoneticPr fontId="2"/>
  </si>
  <si>
    <t>注-3）着色していない部分は保護を掛けていますので、修正できません。</t>
    <rPh sb="0" eb="1">
      <t>チュウ</t>
    </rPh>
    <rPh sb="4" eb="6">
      <t>チャクショク</t>
    </rPh>
    <rPh sb="11" eb="13">
      <t>ブブン</t>
    </rPh>
    <rPh sb="14" eb="16">
      <t>ホゴ</t>
    </rPh>
    <rPh sb="17" eb="18">
      <t>カ</t>
    </rPh>
    <rPh sb="26" eb="28">
      <t>シュウセイ</t>
    </rPh>
    <phoneticPr fontId="2"/>
  </si>
  <si>
    <t>②助成対象
経費
（千円）</t>
    <rPh sb="1" eb="3">
      <t>ジョセイ</t>
    </rPh>
    <rPh sb="3" eb="5">
      <t>タイショウ</t>
    </rPh>
    <rPh sb="6" eb="8">
      <t>ケイヒ</t>
    </rPh>
    <rPh sb="10" eb="12">
      <t>センエン</t>
    </rPh>
    <phoneticPr fontId="2"/>
  </si>
  <si>
    <t>③助成対象経費合計</t>
    <rPh sb="1" eb="3">
      <t>ジョセイ</t>
    </rPh>
    <rPh sb="3" eb="5">
      <t>タイショウ</t>
    </rPh>
    <rPh sb="5" eb="7">
      <t>ケイヒ</t>
    </rPh>
    <rPh sb="7" eb="9">
      <t>ゴウケイ</t>
    </rPh>
    <phoneticPr fontId="2"/>
  </si>
  <si>
    <t>④交付申請額</t>
    <rPh sb="1" eb="3">
      <t>コウフ</t>
    </rPh>
    <rPh sb="3" eb="6">
      <t>シンセイガク</t>
    </rPh>
    <phoneticPr fontId="2"/>
  </si>
  <si>
    <t>1）CGS設置工事</t>
    <rPh sb="5" eb="7">
      <t>セッチ</t>
    </rPh>
    <rPh sb="7" eb="9">
      <t>コウジ</t>
    </rPh>
    <phoneticPr fontId="66"/>
  </si>
  <si>
    <t>2）排熱利用設備工事</t>
    <rPh sb="2" eb="4">
      <t>ハイネツ</t>
    </rPh>
    <rPh sb="4" eb="6">
      <t>リヨウ</t>
    </rPh>
    <rPh sb="6" eb="8">
      <t>セツビ</t>
    </rPh>
    <rPh sb="8" eb="10">
      <t>コウジ</t>
    </rPh>
    <phoneticPr fontId="66"/>
  </si>
  <si>
    <t>（注）②の額が実施要綱第4条の第1項（5）に定める助成金額の限度額を超える時は、限度額を記入すること。</t>
    <rPh sb="1" eb="2">
      <t>チュウ</t>
    </rPh>
    <rPh sb="5" eb="6">
      <t>ガク</t>
    </rPh>
    <rPh sb="7" eb="9">
      <t>ジッシ</t>
    </rPh>
    <rPh sb="9" eb="11">
      <t>ヨウコウ</t>
    </rPh>
    <rPh sb="11" eb="12">
      <t>ダイ</t>
    </rPh>
    <rPh sb="13" eb="14">
      <t>ジョウ</t>
    </rPh>
    <rPh sb="15" eb="16">
      <t>ダイ</t>
    </rPh>
    <rPh sb="17" eb="18">
      <t>コウ</t>
    </rPh>
    <rPh sb="22" eb="23">
      <t>サダ</t>
    </rPh>
    <rPh sb="25" eb="27">
      <t>ジョセイ</t>
    </rPh>
    <rPh sb="27" eb="29">
      <t>キンガク</t>
    </rPh>
    <rPh sb="30" eb="32">
      <t>ゲンド</t>
    </rPh>
    <rPh sb="32" eb="33">
      <t>ガク</t>
    </rPh>
    <rPh sb="34" eb="35">
      <t>コ</t>
    </rPh>
    <rPh sb="37" eb="38">
      <t>トキ</t>
    </rPh>
    <rPh sb="40" eb="42">
      <t>ゲンド</t>
    </rPh>
    <rPh sb="42" eb="43">
      <t>ガク</t>
    </rPh>
    <rPh sb="44" eb="46">
      <t>キニュウ</t>
    </rPh>
    <phoneticPr fontId="2"/>
  </si>
  <si>
    <r>
      <t>電力融通量</t>
    </r>
    <r>
      <rPr>
        <vertAlign val="superscript"/>
        <sz val="11"/>
        <color theme="1"/>
        <rFont val="ＭＳ Ｐ明朝"/>
        <family val="1"/>
        <charset val="128"/>
      </rPr>
      <t>※1</t>
    </r>
    <rPh sb="0" eb="2">
      <t>デンリョク</t>
    </rPh>
    <rPh sb="2" eb="4">
      <t>ユウズウ</t>
    </rPh>
    <rPh sb="4" eb="5">
      <t>リョウ</t>
    </rPh>
    <phoneticPr fontId="2"/>
  </si>
  <si>
    <r>
      <t>熱融通量（送り）</t>
    </r>
    <r>
      <rPr>
        <vertAlign val="superscript"/>
        <sz val="11"/>
        <color theme="1"/>
        <rFont val="ＭＳ Ｐ明朝"/>
        <family val="1"/>
        <charset val="128"/>
      </rPr>
      <t>※2</t>
    </r>
    <rPh sb="0" eb="1">
      <t>ネツ</t>
    </rPh>
    <rPh sb="1" eb="3">
      <t>ユウズウ</t>
    </rPh>
    <rPh sb="3" eb="4">
      <t>リョウ</t>
    </rPh>
    <rPh sb="5" eb="6">
      <t>オク</t>
    </rPh>
    <phoneticPr fontId="2"/>
  </si>
  <si>
    <t>※1：電力融通量は、右記の式に従った数値を記入してください。
　　　詳細は、手続きの手引き1.5.2（2）⑦を参照願います。</t>
    <rPh sb="3" eb="5">
      <t>デンリョク</t>
    </rPh>
    <rPh sb="5" eb="7">
      <t>ユウズウ</t>
    </rPh>
    <rPh sb="7" eb="8">
      <t>リョウ</t>
    </rPh>
    <rPh sb="10" eb="12">
      <t>ウキ</t>
    </rPh>
    <rPh sb="13" eb="14">
      <t>シキ</t>
    </rPh>
    <rPh sb="15" eb="16">
      <t>シタガ</t>
    </rPh>
    <rPh sb="18" eb="20">
      <t>スウチ</t>
    </rPh>
    <rPh sb="21" eb="23">
      <t>キニュウ</t>
    </rPh>
    <rPh sb="34" eb="36">
      <t>ショウサイ</t>
    </rPh>
    <rPh sb="38" eb="40">
      <t>テツヅ</t>
    </rPh>
    <rPh sb="42" eb="44">
      <t>テビ</t>
    </rPh>
    <rPh sb="55" eb="58">
      <t>サンショウネガ</t>
    </rPh>
    <phoneticPr fontId="2"/>
  </si>
  <si>
    <t>※2熱融通量は、右記の式に従った数値を記入してください。
　　　詳細は、手続きの手引き1.5.2（2）⑦を参照願います。</t>
    <rPh sb="2" eb="3">
      <t>ネツ</t>
    </rPh>
    <rPh sb="3" eb="5">
      <t>ユウズウ</t>
    </rPh>
    <rPh sb="5" eb="6">
      <t>リョウ</t>
    </rPh>
    <rPh sb="8" eb="10">
      <t>ウキ</t>
    </rPh>
    <rPh sb="11" eb="12">
      <t>シキ</t>
    </rPh>
    <rPh sb="13" eb="14">
      <t>シタガ</t>
    </rPh>
    <rPh sb="16" eb="18">
      <t>スウチ</t>
    </rPh>
    <rPh sb="19" eb="21">
      <t>キニュウ</t>
    </rPh>
    <phoneticPr fontId="2"/>
  </si>
  <si>
    <t>総合運用効率(2.17×有効発電効率＋排熱利用率)</t>
    <rPh sb="0" eb="2">
      <t>ソウゴウ</t>
    </rPh>
    <rPh sb="2" eb="4">
      <t>ウンヨウ</t>
    </rPh>
    <rPh sb="4" eb="6">
      <t>コウリツ</t>
    </rPh>
    <phoneticPr fontId="23"/>
  </si>
  <si>
    <t>基本情報のB11、B17セルには、ESCO事業者か熱供給事業かの選択をお願いします。</t>
    <rPh sb="0" eb="2">
      <t>キホン</t>
    </rPh>
    <rPh sb="2" eb="4">
      <t>ジョウホウ</t>
    </rPh>
    <rPh sb="21" eb="24">
      <t>ジギョウシャ</t>
    </rPh>
    <rPh sb="25" eb="26">
      <t>ネツ</t>
    </rPh>
    <rPh sb="26" eb="30">
      <t>キョウキュウジギョウ</t>
    </rPh>
    <rPh sb="32" eb="34">
      <t>センタク</t>
    </rPh>
    <rPh sb="36" eb="37">
      <t>ネガ</t>
    </rPh>
    <phoneticPr fontId="2"/>
  </si>
  <si>
    <r>
      <rPr>
        <b/>
        <sz val="12"/>
        <color indexed="8"/>
        <rFont val="ＭＳ Ｐゴシック"/>
        <family val="3"/>
        <charset val="128"/>
      </rPr>
      <t>個別様式（第</t>
    </r>
    <r>
      <rPr>
        <b/>
        <sz val="12"/>
        <color indexed="8"/>
        <rFont val="Century"/>
        <family val="1"/>
      </rPr>
      <t>1</t>
    </r>
    <r>
      <rPr>
        <b/>
        <sz val="12"/>
        <color indexed="8"/>
        <rFont val="ＭＳ Ｐゴシック"/>
        <family val="3"/>
        <charset val="128"/>
      </rPr>
      <t>号様式、第</t>
    </r>
    <r>
      <rPr>
        <b/>
        <sz val="12"/>
        <color indexed="8"/>
        <rFont val="Century"/>
        <family val="1"/>
      </rPr>
      <t>22</t>
    </r>
    <r>
      <rPr>
        <b/>
        <sz val="12"/>
        <color indexed="8"/>
        <rFont val="ＭＳ Ｐゴシック"/>
        <family val="3"/>
        <charset val="128"/>
      </rPr>
      <t>号様式</t>
    </r>
    <r>
      <rPr>
        <b/>
        <sz val="12"/>
        <color indexed="8"/>
        <rFont val="Century"/>
        <family val="1"/>
      </rPr>
      <t xml:space="preserve"> </t>
    </r>
    <r>
      <rPr>
        <b/>
        <sz val="12"/>
        <color indexed="8"/>
        <rFont val="ＭＳ Ｐゴシック"/>
        <family val="3"/>
        <charset val="128"/>
      </rPr>
      <t>（その１～多数））への入力</t>
    </r>
    <rPh sb="0" eb="2">
      <t>コベツ</t>
    </rPh>
    <rPh sb="2" eb="4">
      <t>ヨウシキ</t>
    </rPh>
    <rPh sb="29" eb="31">
      <t>ニュウリョク</t>
    </rPh>
    <phoneticPr fontId="2"/>
  </si>
  <si>
    <r>
      <rPr>
        <sz val="12"/>
        <color indexed="8"/>
        <rFont val="ＭＳ Ｐゴシック"/>
        <family val="3"/>
        <charset val="128"/>
      </rPr>
      <t>①第</t>
    </r>
    <r>
      <rPr>
        <sz val="12"/>
        <color indexed="8"/>
        <rFont val="Century"/>
        <family val="1"/>
      </rPr>
      <t>22</t>
    </r>
    <r>
      <rPr>
        <sz val="12"/>
        <color indexed="8"/>
        <rFont val="ＭＳ Ｐゴシック"/>
        <family val="3"/>
        <charset val="128"/>
      </rPr>
      <t>号様式　その</t>
    </r>
    <r>
      <rPr>
        <sz val="12"/>
        <color indexed="8"/>
        <rFont val="Century"/>
        <family val="1"/>
      </rPr>
      <t>4</t>
    </r>
    <r>
      <rPr>
        <sz val="12"/>
        <color indexed="8"/>
        <rFont val="ＭＳ Ｐゴシック"/>
        <family val="3"/>
        <charset val="128"/>
      </rPr>
      <t>は個別の事業所とそれら個別の事業所のデータを合算した合算総合版を作成して下さい。</t>
    </r>
    <rPh sb="12" eb="14">
      <t>コベツ</t>
    </rPh>
    <rPh sb="15" eb="18">
      <t>ジギョウショ</t>
    </rPh>
    <rPh sb="22" eb="24">
      <t>コベツ</t>
    </rPh>
    <rPh sb="25" eb="28">
      <t>ジギョウショ</t>
    </rPh>
    <rPh sb="33" eb="35">
      <t>ガッサン</t>
    </rPh>
    <rPh sb="37" eb="39">
      <t>ガッサン</t>
    </rPh>
    <rPh sb="39" eb="41">
      <t>ソウゴウ</t>
    </rPh>
    <rPh sb="41" eb="42">
      <t>バン</t>
    </rPh>
    <rPh sb="43" eb="45">
      <t>サクセイ</t>
    </rPh>
    <rPh sb="47" eb="48">
      <t>ゲ</t>
    </rPh>
    <phoneticPr fontId="2"/>
  </si>
  <si>
    <r>
      <rPr>
        <sz val="12"/>
        <color indexed="8"/>
        <rFont val="ＭＳ Ｐゴシック"/>
        <family val="3"/>
        <charset val="128"/>
      </rPr>
      <t>②第</t>
    </r>
    <r>
      <rPr>
        <sz val="12"/>
        <color indexed="8"/>
        <rFont val="Century"/>
        <family val="1"/>
      </rPr>
      <t>22</t>
    </r>
    <r>
      <rPr>
        <sz val="12"/>
        <color indexed="8"/>
        <rFont val="ＭＳ Ｐゴシック"/>
        <family val="3"/>
        <charset val="128"/>
      </rPr>
      <t>号様式</t>
    </r>
    <r>
      <rPr>
        <sz val="12"/>
        <color indexed="8"/>
        <rFont val="Century"/>
        <family val="1"/>
      </rPr>
      <t xml:space="preserve"> </t>
    </r>
    <r>
      <rPr>
        <sz val="12"/>
        <color indexed="8"/>
        <rFont val="ＭＳ Ｐゴシック"/>
        <family val="3"/>
        <charset val="128"/>
      </rPr>
      <t>別紙</t>
    </r>
    <r>
      <rPr>
        <sz val="12"/>
        <color indexed="8"/>
        <rFont val="Century"/>
        <family val="1"/>
      </rPr>
      <t>2</t>
    </r>
    <r>
      <rPr>
        <sz val="12"/>
        <color indexed="8"/>
        <rFont val="ＭＳ Ｐゴシック"/>
        <family val="3"/>
        <charset val="128"/>
      </rPr>
      <t>　エネルギー使用実績表も個別の事業所毎に作成してください。</t>
    </r>
    <rPh sb="23" eb="25">
      <t>コベツ</t>
    </rPh>
    <rPh sb="26" eb="29">
      <t>ジギョウショ</t>
    </rPh>
    <rPh sb="29" eb="30">
      <t>マイ</t>
    </rPh>
    <phoneticPr fontId="2"/>
  </si>
  <si>
    <r>
      <t>修正</t>
    </r>
    <r>
      <rPr>
        <sz val="12"/>
        <color indexed="8"/>
        <rFont val="Century"/>
        <family val="1"/>
      </rPr>
      <t>1</t>
    </r>
    <r>
      <rPr>
        <sz val="12"/>
        <color indexed="8"/>
        <rFont val="ＭＳ Ｐ明朝"/>
        <family val="1"/>
        <charset val="128"/>
      </rPr>
      <t>：</t>
    </r>
    <rPh sb="0" eb="2">
      <t>シュウセイ</t>
    </rPh>
    <phoneticPr fontId="2"/>
  </si>
  <si>
    <r>
      <t>修正</t>
    </r>
    <r>
      <rPr>
        <sz val="12"/>
        <color indexed="8"/>
        <rFont val="Century"/>
        <family val="1"/>
      </rPr>
      <t>2</t>
    </r>
    <r>
      <rPr>
        <sz val="12"/>
        <color indexed="8"/>
        <rFont val="ＭＳ Ｐ明朝"/>
        <family val="1"/>
        <charset val="128"/>
      </rPr>
      <t>：</t>
    </r>
    <rPh sb="0" eb="2">
      <t>シュウセイ</t>
    </rPh>
    <phoneticPr fontId="2"/>
  </si>
  <si>
    <r>
      <t>修正</t>
    </r>
    <r>
      <rPr>
        <sz val="12"/>
        <color indexed="8"/>
        <rFont val="Century"/>
        <family val="1"/>
      </rPr>
      <t>3</t>
    </r>
    <r>
      <rPr>
        <sz val="12"/>
        <color indexed="8"/>
        <rFont val="ＭＳ Ｐ明朝"/>
        <family val="1"/>
        <charset val="128"/>
      </rPr>
      <t>：</t>
    </r>
    <rPh sb="0" eb="2">
      <t>シュウセイ</t>
    </rPh>
    <phoneticPr fontId="2"/>
  </si>
  <si>
    <r>
      <t>修正</t>
    </r>
    <r>
      <rPr>
        <sz val="12"/>
        <color indexed="8"/>
        <rFont val="Century"/>
        <family val="1"/>
      </rPr>
      <t>4</t>
    </r>
    <r>
      <rPr>
        <sz val="12"/>
        <color indexed="8"/>
        <rFont val="ＭＳ Ｐ明朝"/>
        <family val="1"/>
        <charset val="128"/>
      </rPr>
      <t>：</t>
    </r>
    <rPh sb="0" eb="2">
      <t>シュウセイ</t>
    </rPh>
    <phoneticPr fontId="2"/>
  </si>
  <si>
    <r>
      <t>公開日：</t>
    </r>
    <r>
      <rPr>
        <sz val="12"/>
        <color indexed="8"/>
        <rFont val="Century"/>
        <family val="1"/>
      </rPr>
      <t>2020/09/14</t>
    </r>
    <phoneticPr fontId="2"/>
  </si>
  <si>
    <r>
      <rPr>
        <sz val="12"/>
        <color indexed="8"/>
        <rFont val="ＭＳ Ｐゴシック"/>
        <family val="3"/>
        <charset val="128"/>
      </rPr>
      <t>　本ファイルは、第</t>
    </r>
    <r>
      <rPr>
        <sz val="12"/>
        <color indexed="8"/>
        <rFont val="Century"/>
        <family val="1"/>
      </rPr>
      <t>1</t>
    </r>
    <r>
      <rPr>
        <sz val="12"/>
        <color indexed="8"/>
        <rFont val="ＭＳ Ｐゴシック"/>
        <family val="3"/>
        <charset val="128"/>
      </rPr>
      <t>号様式と第</t>
    </r>
    <r>
      <rPr>
        <sz val="12"/>
        <color indexed="8"/>
        <rFont val="Century"/>
        <family val="1"/>
      </rPr>
      <t>22</t>
    </r>
    <r>
      <rPr>
        <sz val="12"/>
        <color indexed="8"/>
        <rFont val="ＭＳ Ｐゴシック"/>
        <family val="3"/>
        <charset val="128"/>
      </rPr>
      <t>号様式その</t>
    </r>
    <r>
      <rPr>
        <sz val="12"/>
        <color indexed="8"/>
        <rFont val="Century"/>
        <family val="1"/>
      </rPr>
      <t>1</t>
    </r>
    <r>
      <rPr>
        <sz val="12"/>
        <color indexed="8"/>
        <rFont val="ＭＳ Ｐゴシック"/>
        <family val="3"/>
        <charset val="128"/>
      </rPr>
      <t>～その</t>
    </r>
    <r>
      <rPr>
        <sz val="12"/>
        <color indexed="8"/>
        <rFont val="Century"/>
        <family val="1"/>
      </rPr>
      <t xml:space="preserve">6 </t>
    </r>
    <r>
      <rPr>
        <sz val="12"/>
        <color indexed="8"/>
        <rFont val="ＭＳ Ｐゴシック"/>
        <family val="3"/>
        <charset val="128"/>
      </rPr>
      <t>及び、第</t>
    </r>
    <r>
      <rPr>
        <sz val="12"/>
        <color indexed="8"/>
        <rFont val="Century"/>
        <family val="1"/>
      </rPr>
      <t>22</t>
    </r>
    <r>
      <rPr>
        <sz val="12"/>
        <color indexed="8"/>
        <rFont val="ＭＳ Ｐゴシック"/>
        <family val="3"/>
        <charset val="128"/>
      </rPr>
      <t>号様式：別紙</t>
    </r>
    <r>
      <rPr>
        <sz val="12"/>
        <color indexed="8"/>
        <rFont val="Century"/>
        <family val="1"/>
      </rPr>
      <t>1</t>
    </r>
    <r>
      <rPr>
        <sz val="12"/>
        <color indexed="8"/>
        <rFont val="ＭＳ Ｐゴシック"/>
        <family val="3"/>
        <charset val="128"/>
      </rPr>
      <t>その</t>
    </r>
    <r>
      <rPr>
        <sz val="12"/>
        <color indexed="8"/>
        <rFont val="Century"/>
        <family val="1"/>
      </rPr>
      <t>1</t>
    </r>
    <r>
      <rPr>
        <sz val="12"/>
        <color indexed="8"/>
        <rFont val="ＭＳ Ｐゴシック"/>
        <family val="3"/>
        <charset val="128"/>
      </rPr>
      <t>～その</t>
    </r>
    <r>
      <rPr>
        <sz val="12"/>
        <color indexed="8"/>
        <rFont val="Century"/>
        <family val="1"/>
      </rPr>
      <t>4</t>
    </r>
    <r>
      <rPr>
        <sz val="12"/>
        <color indexed="8"/>
        <rFont val="ＭＳ Ｐゴシック"/>
        <family val="3"/>
        <charset val="128"/>
      </rPr>
      <t>、第</t>
    </r>
    <r>
      <rPr>
        <sz val="12"/>
        <color indexed="8"/>
        <rFont val="Century"/>
        <family val="1"/>
      </rPr>
      <t>22</t>
    </r>
    <r>
      <rPr>
        <sz val="12"/>
        <color indexed="8"/>
        <rFont val="ＭＳ Ｐゴシック"/>
        <family val="3"/>
        <charset val="128"/>
      </rPr>
      <t>号様式：別紙</t>
    </r>
    <r>
      <rPr>
        <sz val="12"/>
        <color indexed="8"/>
        <rFont val="Century"/>
        <family val="1"/>
      </rPr>
      <t>2-1</t>
    </r>
    <r>
      <rPr>
        <sz val="12"/>
        <color indexed="8"/>
        <rFont val="ＭＳ Ｐゴシック"/>
        <family val="3"/>
        <charset val="128"/>
      </rPr>
      <t>～別紙</t>
    </r>
    <r>
      <rPr>
        <sz val="12"/>
        <color indexed="8"/>
        <rFont val="Century"/>
        <family val="1"/>
      </rPr>
      <t>2-3</t>
    </r>
    <r>
      <rPr>
        <sz val="12"/>
        <color indexed="8"/>
        <rFont val="ＭＳ Ｐゴシック"/>
        <family val="3"/>
        <charset val="128"/>
      </rPr>
      <t>、第</t>
    </r>
    <r>
      <rPr>
        <sz val="12"/>
        <color indexed="8"/>
        <rFont val="Century"/>
        <family val="1"/>
      </rPr>
      <t>22</t>
    </r>
    <r>
      <rPr>
        <sz val="12"/>
        <color indexed="8"/>
        <rFont val="ＭＳ Ｐゴシック"/>
        <family val="3"/>
        <charset val="128"/>
      </rPr>
      <t>号様式：別紙3、第24号様式、第25号様式までをカバーしています。</t>
    </r>
    <rPh sb="1" eb="2">
      <t>ホン</t>
    </rPh>
    <rPh sb="62" eb="64">
      <t>ベッシ</t>
    </rPh>
    <rPh sb="68" eb="69">
      <t>ダイ</t>
    </rPh>
    <rPh sb="71" eb="72">
      <t>ゴウ</t>
    </rPh>
    <rPh sb="72" eb="74">
      <t>ヨウシキ</t>
    </rPh>
    <rPh sb="75" eb="77">
      <t>ベッシ</t>
    </rPh>
    <phoneticPr fontId="2"/>
  </si>
  <si>
    <r>
      <t xml:space="preserve">(1) </t>
    </r>
    <r>
      <rPr>
        <sz val="11"/>
        <color indexed="8"/>
        <rFont val="ＭＳ Ｐ明朝"/>
        <family val="1"/>
        <charset val="128"/>
      </rPr>
      <t>助成事業に要する経費</t>
    </r>
    <phoneticPr fontId="2"/>
  </si>
  <si>
    <t>注）電力供給業、熱供給業に属する第一種エネルギー管理指定工場等については、原油
　　 換算で年間１０万キロリットル以上の場合、エネルギー管理士を2名選任する必要があります。
     また年間１０万キロリットル未満の場合は、１名の選任が必要です。</t>
    <phoneticPr fontId="2"/>
  </si>
  <si>
    <t>1.</t>
    <phoneticPr fontId="66"/>
  </si>
  <si>
    <t>2.</t>
  </si>
  <si>
    <t>3.</t>
  </si>
  <si>
    <t>4.</t>
  </si>
  <si>
    <t>5.</t>
  </si>
  <si>
    <t>6.</t>
  </si>
  <si>
    <t>7.</t>
  </si>
  <si>
    <t>8.</t>
  </si>
  <si>
    <t>9.</t>
  </si>
  <si>
    <t>10.</t>
  </si>
  <si>
    <t>コージェネレーションシステム導入支援事業excel様式更新メモ</t>
    <rPh sb="14" eb="16">
      <t>ドウニュウ</t>
    </rPh>
    <rPh sb="16" eb="20">
      <t>シエンジギョウ</t>
    </rPh>
    <rPh sb="25" eb="27">
      <t>ヨウシキ</t>
    </rPh>
    <rPh sb="27" eb="29">
      <t>コウシン</t>
    </rPh>
    <phoneticPr fontId="66"/>
  </si>
  <si>
    <t>(1)</t>
    <phoneticPr fontId="66"/>
  </si>
  <si>
    <t>(2)</t>
  </si>
  <si>
    <t>(6)</t>
  </si>
  <si>
    <t>大企業</t>
    <rPh sb="0" eb="3">
      <t>ダイキギョウ</t>
    </rPh>
    <phoneticPr fontId="66"/>
  </si>
  <si>
    <t>中小企業</t>
    <rPh sb="0" eb="4">
      <t>チュウショウキギョウ</t>
    </rPh>
    <phoneticPr fontId="66"/>
  </si>
  <si>
    <t>民間企業</t>
    <rPh sb="0" eb="4">
      <t>ミンカンキギョウ</t>
    </rPh>
    <phoneticPr fontId="66"/>
  </si>
  <si>
    <t>1)</t>
    <phoneticPr fontId="66"/>
  </si>
  <si>
    <t>2)</t>
  </si>
  <si>
    <t>個人事業主</t>
    <rPh sb="0" eb="5">
      <t>コジンジギョウヌシ</t>
    </rPh>
    <phoneticPr fontId="66"/>
  </si>
  <si>
    <t>独立行政法人</t>
    <rPh sb="0" eb="6">
      <t>ドクリツギョウセイホウジン</t>
    </rPh>
    <phoneticPr fontId="66"/>
  </si>
  <si>
    <t>地方独立行政法人</t>
    <rPh sb="0" eb="8">
      <t>チホウドクリツギョウセイホウジン</t>
    </rPh>
    <phoneticPr fontId="66"/>
  </si>
  <si>
    <t>学校法人</t>
    <rPh sb="0" eb="4">
      <t>ガッコウホウジン</t>
    </rPh>
    <phoneticPr fontId="66"/>
  </si>
  <si>
    <t>国立大学法人</t>
    <rPh sb="0" eb="2">
      <t>コクリツ</t>
    </rPh>
    <rPh sb="2" eb="6">
      <t>ダイガクホウジン</t>
    </rPh>
    <phoneticPr fontId="66"/>
  </si>
  <si>
    <t>3)</t>
  </si>
  <si>
    <t>公立大学法人</t>
    <rPh sb="0" eb="6">
      <t>コウリツダイガクホウジン</t>
    </rPh>
    <phoneticPr fontId="66"/>
  </si>
  <si>
    <t>一般社団法人等</t>
    <rPh sb="0" eb="6">
      <t>イッパンシャダンホウジン</t>
    </rPh>
    <rPh sb="6" eb="7">
      <t>トウ</t>
    </rPh>
    <phoneticPr fontId="66"/>
  </si>
  <si>
    <t>4)</t>
  </si>
  <si>
    <t>一般社団法人</t>
    <rPh sb="0" eb="6">
      <t>イッパンシャダンホウジン</t>
    </rPh>
    <phoneticPr fontId="66"/>
  </si>
  <si>
    <t>一般財団法人</t>
    <rPh sb="0" eb="6">
      <t>イッパンザイダンホウジン</t>
    </rPh>
    <phoneticPr fontId="66"/>
  </si>
  <si>
    <t>公益社団法人</t>
    <rPh sb="0" eb="6">
      <t>コウエキシャダンホウジン</t>
    </rPh>
    <phoneticPr fontId="66"/>
  </si>
  <si>
    <t>公益財団法人</t>
    <rPh sb="0" eb="2">
      <t>コウエキ</t>
    </rPh>
    <rPh sb="2" eb="6">
      <t>ザイダンホウジン</t>
    </rPh>
    <phoneticPr fontId="66"/>
  </si>
  <si>
    <t>(7)</t>
  </si>
  <si>
    <t>(8)</t>
  </si>
  <si>
    <t>(9)</t>
  </si>
  <si>
    <t>(10)</t>
  </si>
  <si>
    <t>医療法に規定する医療法人</t>
    <rPh sb="0" eb="2">
      <t>イリョウホウ</t>
    </rPh>
    <rPh sb="3" eb="5">
      <t>キテイ</t>
    </rPh>
    <rPh sb="7" eb="11">
      <t>イリョウホウジン</t>
    </rPh>
    <phoneticPr fontId="66"/>
  </si>
  <si>
    <t>社会福祉法に規定する社会福祉法人</t>
    <rPh sb="0" eb="5">
      <t>シャカイフクシホウ</t>
    </rPh>
    <rPh sb="6" eb="8">
      <t>キテイ</t>
    </rPh>
    <rPh sb="10" eb="16">
      <t>シャカイフクシホウジン</t>
    </rPh>
    <phoneticPr fontId="66"/>
  </si>
  <si>
    <t>特別法の規定する法人又は協同組合等</t>
    <rPh sb="0" eb="3">
      <t>トクベツホウ</t>
    </rPh>
    <rPh sb="4" eb="6">
      <t>キテイ</t>
    </rPh>
    <rPh sb="8" eb="10">
      <t>ホウジン</t>
    </rPh>
    <rPh sb="10" eb="11">
      <t>マタ</t>
    </rPh>
    <rPh sb="12" eb="16">
      <t>キョウドウクミアイ</t>
    </rPh>
    <rPh sb="16" eb="17">
      <t>トウ</t>
    </rPh>
    <phoneticPr fontId="66"/>
  </si>
  <si>
    <t>法律によって直接設立された法人</t>
    <rPh sb="0" eb="2">
      <t>ホウリツ</t>
    </rPh>
    <rPh sb="6" eb="10">
      <t>チョクセツセツリツ</t>
    </rPh>
    <rPh sb="13" eb="15">
      <t>ホウジン</t>
    </rPh>
    <phoneticPr fontId="66"/>
  </si>
  <si>
    <t>上記1(1)から(9)までに準する者として公益財団法人東京都環境公社が適当と認める者</t>
    <rPh sb="0" eb="2">
      <t>ジョウキ</t>
    </rPh>
    <rPh sb="14" eb="15">
      <t>ジュン</t>
    </rPh>
    <rPh sb="17" eb="18">
      <t>シャ</t>
    </rPh>
    <rPh sb="21" eb="27">
      <t>コウエキザイダンホウジン</t>
    </rPh>
    <rPh sb="27" eb="30">
      <t>トウキョウト</t>
    </rPh>
    <rPh sb="30" eb="34">
      <t>カンキョウコウシャ</t>
    </rPh>
    <rPh sb="35" eb="37">
      <t>テキトウ</t>
    </rPh>
    <rPh sb="38" eb="39">
      <t>ミト</t>
    </rPh>
    <rPh sb="41" eb="42">
      <t>シャ</t>
    </rPh>
    <phoneticPr fontId="66"/>
  </si>
  <si>
    <t>助成対象事業者の区分（民間企業の大企業・中小企業への区分の明確化）</t>
    <rPh sb="0" eb="7">
      <t>ジョセイタイショウジギョウシャ</t>
    </rPh>
    <rPh sb="8" eb="10">
      <t>クブン</t>
    </rPh>
    <rPh sb="11" eb="15">
      <t>ミンカンキギョウ</t>
    </rPh>
    <rPh sb="16" eb="19">
      <t>ダイキギョウ</t>
    </rPh>
    <rPh sb="20" eb="24">
      <t>チュウショウキギョウ</t>
    </rPh>
    <rPh sb="26" eb="28">
      <t>クブン</t>
    </rPh>
    <rPh sb="29" eb="32">
      <t>メイカクカ</t>
    </rPh>
    <phoneticPr fontId="66"/>
  </si>
  <si>
    <t>大企業・中小企業の区分により助成金の割合が異なってくるので、基本情報の助成対象事業者欄に追加する。</t>
    <rPh sb="0" eb="2">
      <t>ダイキギョウ</t>
    </rPh>
    <rPh sb="3" eb="7">
      <t>チュウショウキギョウ</t>
    </rPh>
    <rPh sb="8" eb="10">
      <t>クブン</t>
    </rPh>
    <rPh sb="13" eb="16">
      <t>ジョセイキン</t>
    </rPh>
    <rPh sb="17" eb="19">
      <t>ワリアイ</t>
    </rPh>
    <rPh sb="20" eb="21">
      <t>コト</t>
    </rPh>
    <rPh sb="29" eb="33">
      <t>キホンジョウホウ</t>
    </rPh>
    <rPh sb="34" eb="38">
      <t>ジョセイタイショウ</t>
    </rPh>
    <rPh sb="38" eb="42">
      <t>ジギョウシャラン</t>
    </rPh>
    <rPh sb="43" eb="45">
      <t>ツイカ</t>
    </rPh>
    <phoneticPr fontId="66"/>
  </si>
  <si>
    <t>大企業/中小企業</t>
    <rPh sb="0" eb="3">
      <t>ダイキギョウ</t>
    </rPh>
    <rPh sb="4" eb="8">
      <t>チュウショウキギョウ</t>
    </rPh>
    <phoneticPr fontId="66"/>
  </si>
  <si>
    <t>事業者区分</t>
    <rPh sb="0" eb="3">
      <t>ジギョウシャ</t>
    </rPh>
    <rPh sb="3" eb="5">
      <t>クブン</t>
    </rPh>
    <phoneticPr fontId="2"/>
  </si>
  <si>
    <t>個人事業主</t>
    <rPh sb="0" eb="2">
      <t>コジン</t>
    </rPh>
    <rPh sb="2" eb="5">
      <t>ジギョウヌシ</t>
    </rPh>
    <phoneticPr fontId="2"/>
  </si>
  <si>
    <t>中小企業・CGS＋融通</t>
    <rPh sb="0" eb="4">
      <t>チュウショウキギョウ</t>
    </rPh>
    <rPh sb="9" eb="11">
      <t>ユウズウ</t>
    </rPh>
    <phoneticPr fontId="66"/>
  </si>
  <si>
    <t>中小企業</t>
    <rPh sb="0" eb="2">
      <t>チュウショウ</t>
    </rPh>
    <rPh sb="2" eb="4">
      <t>キギョウ</t>
    </rPh>
    <phoneticPr fontId="66"/>
  </si>
  <si>
    <t>助成事業</t>
    <rPh sb="0" eb="4">
      <t>ジョセイジギョウ</t>
    </rPh>
    <phoneticPr fontId="66"/>
  </si>
  <si>
    <r>
      <rPr>
        <sz val="14"/>
        <color rgb="FFFF0000"/>
        <rFont val="ＭＳ Ｐゴシック"/>
        <family val="3"/>
        <charset val="128"/>
      </rPr>
      <t>コジェネレーションシステム導入支援</t>
    </r>
    <r>
      <rPr>
        <sz val="14"/>
        <color indexed="8"/>
        <rFont val="ＭＳ Ｐゴシック"/>
        <family val="3"/>
        <charset val="128"/>
      </rPr>
      <t>事業の
申請関係様式の記入要領</t>
    </r>
    <rPh sb="13" eb="15">
      <t>ドウニュウ</t>
    </rPh>
    <rPh sb="15" eb="17">
      <t>シエン</t>
    </rPh>
    <rPh sb="17" eb="19">
      <t>ジギョウ</t>
    </rPh>
    <rPh sb="21" eb="23">
      <t>シンセイ</t>
    </rPh>
    <rPh sb="23" eb="25">
      <t>カンケイ</t>
    </rPh>
    <rPh sb="25" eb="27">
      <t>ヨウシキ</t>
    </rPh>
    <rPh sb="28" eb="30">
      <t>キニュウ</t>
    </rPh>
    <rPh sb="30" eb="32">
      <t>ヨウリョウ</t>
    </rPh>
    <phoneticPr fontId="2"/>
  </si>
  <si>
    <r>
      <rPr>
        <sz val="14"/>
        <color rgb="FFFF0000"/>
        <rFont val="ＭＳ Ｐゴシック"/>
        <family val="3"/>
        <charset val="128"/>
      </rPr>
      <t>コジェネレーションシステム導入支援</t>
    </r>
    <r>
      <rPr>
        <sz val="14"/>
        <color indexed="8"/>
        <rFont val="ＭＳ Ｐゴシック"/>
        <family val="3"/>
        <charset val="128"/>
      </rPr>
      <t>事業
の申請関係様式の印刷要領</t>
    </r>
    <rPh sb="13" eb="17">
      <t>ドウニュウシエン</t>
    </rPh>
    <rPh sb="17" eb="19">
      <t>ジギョウ</t>
    </rPh>
    <rPh sb="21" eb="23">
      <t>シンセイ</t>
    </rPh>
    <rPh sb="23" eb="25">
      <t>カンケイ</t>
    </rPh>
    <rPh sb="25" eb="27">
      <t>ヨウシキ</t>
    </rPh>
    <rPh sb="28" eb="30">
      <t>インサツ</t>
    </rPh>
    <rPh sb="30" eb="32">
      <t>ヨウリョウ</t>
    </rPh>
    <phoneticPr fontId="2"/>
  </si>
  <si>
    <r>
      <rPr>
        <b/>
        <sz val="11"/>
        <color rgb="FFFF0000"/>
        <rFont val="ＭＳ Ｐ明朝"/>
        <family val="1"/>
        <charset val="128"/>
      </rPr>
      <t>総合運用効率</t>
    </r>
    <r>
      <rPr>
        <sz val="11"/>
        <color theme="1"/>
        <rFont val="ＭＳ Ｐ明朝"/>
        <family val="1"/>
        <charset val="128"/>
      </rPr>
      <t xml:space="preserve">
</t>
    </r>
    <r>
      <rPr>
        <sz val="9"/>
        <color theme="1"/>
        <rFont val="ＭＳ Ｐ明朝"/>
        <family val="1"/>
        <charset val="128"/>
      </rPr>
      <t>(2.17×有効発電効率＋排熱利用率)</t>
    </r>
    <rPh sb="0" eb="2">
      <t>ソウゴウ</t>
    </rPh>
    <rPh sb="2" eb="4">
      <t>ウンヨウ</t>
    </rPh>
    <rPh sb="4" eb="6">
      <t>コウリツ</t>
    </rPh>
    <phoneticPr fontId="2"/>
  </si>
  <si>
    <t>独立行政法人</t>
    <rPh sb="0" eb="6">
      <t>ドクリツギョウセイホウジン</t>
    </rPh>
    <phoneticPr fontId="2"/>
  </si>
  <si>
    <t>国立大学法人</t>
    <rPh sb="0" eb="2">
      <t>コクリツ</t>
    </rPh>
    <rPh sb="2" eb="6">
      <t>ダイガクホウジン</t>
    </rPh>
    <phoneticPr fontId="2"/>
  </si>
  <si>
    <t>公立大学法人</t>
    <rPh sb="0" eb="2">
      <t>コウリツ</t>
    </rPh>
    <rPh sb="2" eb="6">
      <t>ダイガクホウジン</t>
    </rPh>
    <phoneticPr fontId="2"/>
  </si>
  <si>
    <t>学校法人</t>
    <rPh sb="0" eb="4">
      <t>ガッコウホウジン</t>
    </rPh>
    <phoneticPr fontId="2"/>
  </si>
  <si>
    <t>一般社団法人</t>
    <rPh sb="0" eb="6">
      <t>イッパンシャダンホウジン</t>
    </rPh>
    <phoneticPr fontId="2"/>
  </si>
  <si>
    <t>一般財団法人</t>
    <rPh sb="0" eb="6">
      <t>イッパンザイダンホウジン</t>
    </rPh>
    <phoneticPr fontId="2"/>
  </si>
  <si>
    <t>公益社団法人</t>
    <rPh sb="0" eb="2">
      <t>コウエキ</t>
    </rPh>
    <rPh sb="2" eb="6">
      <t>シャダンホウジン</t>
    </rPh>
    <phoneticPr fontId="2"/>
  </si>
  <si>
    <t>医療法人</t>
    <rPh sb="0" eb="4">
      <t>イリョウホウジン</t>
    </rPh>
    <phoneticPr fontId="2"/>
  </si>
  <si>
    <t>社会福祉法人</t>
    <rPh sb="0" eb="6">
      <t>シャカイフクシホウジン</t>
    </rPh>
    <phoneticPr fontId="2"/>
  </si>
  <si>
    <t>特別法に基づく法人又は協同組合等</t>
    <rPh sb="0" eb="3">
      <t>トクベツホウ</t>
    </rPh>
    <rPh sb="4" eb="5">
      <t>モト</t>
    </rPh>
    <rPh sb="7" eb="9">
      <t>ホウジン</t>
    </rPh>
    <rPh sb="9" eb="10">
      <t>マタ</t>
    </rPh>
    <rPh sb="11" eb="15">
      <t>キョウドウクミアイ</t>
    </rPh>
    <rPh sb="15" eb="16">
      <t>トウ</t>
    </rPh>
    <phoneticPr fontId="2"/>
  </si>
  <si>
    <t>CGS+熱電融通＝1</t>
    <rPh sb="4" eb="8">
      <t>ネツデンユウズウ</t>
    </rPh>
    <phoneticPr fontId="66"/>
  </si>
  <si>
    <t>熱電融通＝2</t>
    <rPh sb="0" eb="4">
      <t>ネツデンユウズウ</t>
    </rPh>
    <phoneticPr fontId="66"/>
  </si>
  <si>
    <t>CGS単独＝3</t>
    <rPh sb="3" eb="5">
      <t>タンドク</t>
    </rPh>
    <phoneticPr fontId="66"/>
  </si>
  <si>
    <t>中小企業相当外＝0</t>
    <rPh sb="0" eb="4">
      <t>チュウショウキギョウ</t>
    </rPh>
    <rPh sb="4" eb="6">
      <t>ソウトウ</t>
    </rPh>
    <rPh sb="6" eb="7">
      <t>ガイ</t>
    </rPh>
    <phoneticPr fontId="66"/>
  </si>
  <si>
    <t>中小企業相当＝1</t>
    <rPh sb="0" eb="6">
      <t>チュウショウキギョウソウトウ</t>
    </rPh>
    <phoneticPr fontId="66"/>
  </si>
  <si>
    <t>法律により直接設立された法人(資本金・従業員数が中小企業に該当しない法人)</t>
    <rPh sb="0" eb="2">
      <t>ホウリツ</t>
    </rPh>
    <rPh sb="5" eb="9">
      <t>チョクセツセツリツ</t>
    </rPh>
    <rPh sb="12" eb="14">
      <t>ホウジン</t>
    </rPh>
    <rPh sb="15" eb="18">
      <t>シホンキン</t>
    </rPh>
    <rPh sb="19" eb="23">
      <t>ジュウギョウインスウ</t>
    </rPh>
    <rPh sb="24" eb="28">
      <t>チュウショウキギョウ</t>
    </rPh>
    <rPh sb="29" eb="31">
      <t>ガイトウ</t>
    </rPh>
    <rPh sb="34" eb="36">
      <t>ホウジン</t>
    </rPh>
    <phoneticPr fontId="2"/>
  </si>
  <si>
    <t>法律により直接設立された法人(資本金・従業員数が中小企業に該当する法人)</t>
    <rPh sb="0" eb="2">
      <t>ホウリツ</t>
    </rPh>
    <rPh sb="5" eb="9">
      <t>チョクセツセツリツ</t>
    </rPh>
    <rPh sb="12" eb="14">
      <t>ホウジン</t>
    </rPh>
    <rPh sb="15" eb="18">
      <t>シホンキン</t>
    </rPh>
    <rPh sb="19" eb="23">
      <t>ジュウギョウインスウ</t>
    </rPh>
    <rPh sb="24" eb="28">
      <t>チュウショウキギョウ</t>
    </rPh>
    <rPh sb="29" eb="31">
      <t>ガイトウ</t>
    </rPh>
    <rPh sb="33" eb="35">
      <t>ホウジン</t>
    </rPh>
    <phoneticPr fontId="2"/>
  </si>
  <si>
    <t>その他公益財団法人東京都環境公社が認めた事業者</t>
    <rPh sb="2" eb="3">
      <t>タ</t>
    </rPh>
    <rPh sb="3" eb="9">
      <t>コウエキザイダンホウジン</t>
    </rPh>
    <rPh sb="9" eb="12">
      <t>トウキョウト</t>
    </rPh>
    <rPh sb="12" eb="14">
      <t>カンキョウ</t>
    </rPh>
    <rPh sb="14" eb="16">
      <t>コウシャ</t>
    </rPh>
    <rPh sb="17" eb="18">
      <t>ミト</t>
    </rPh>
    <rPh sb="20" eb="23">
      <t>ジギョウシャ</t>
    </rPh>
    <phoneticPr fontId="2"/>
  </si>
  <si>
    <t>公社が認めた事業者＝2</t>
    <rPh sb="0" eb="2">
      <t>コウシャ</t>
    </rPh>
    <rPh sb="3" eb="4">
      <t>ミト</t>
    </rPh>
    <rPh sb="6" eb="9">
      <t>ジギョウシャ</t>
    </rPh>
    <phoneticPr fontId="66"/>
  </si>
  <si>
    <t>地方独立行政法人</t>
    <rPh sb="0" eb="2">
      <t>チホウ</t>
    </rPh>
    <rPh sb="2" eb="8">
      <t>ドクリツギョウセイホウジン</t>
    </rPh>
    <phoneticPr fontId="2"/>
  </si>
  <si>
    <t>民間企業(中小企業に該当する事業者)</t>
    <rPh sb="0" eb="2">
      <t>ミンカン</t>
    </rPh>
    <rPh sb="2" eb="4">
      <t>キギョウ</t>
    </rPh>
    <rPh sb="5" eb="9">
      <t>チュウショウキギョウ</t>
    </rPh>
    <rPh sb="10" eb="12">
      <t>ガイトウ</t>
    </rPh>
    <rPh sb="14" eb="17">
      <t>ジギョウシャ</t>
    </rPh>
    <phoneticPr fontId="2"/>
  </si>
  <si>
    <r>
      <rPr>
        <sz val="14"/>
        <color rgb="FFFF0000"/>
        <rFont val="ＭＳ Ｐゴシック"/>
        <family val="3"/>
        <charset val="128"/>
        <scheme val="minor"/>
      </rPr>
      <t>コージェネレーションシステム導入支援</t>
    </r>
    <r>
      <rPr>
        <sz val="14"/>
        <color theme="1"/>
        <rFont val="ＭＳ Ｐゴシック"/>
        <family val="3"/>
        <charset val="128"/>
        <scheme val="minor"/>
      </rPr>
      <t>事業入力データ</t>
    </r>
    <rPh sb="14" eb="16">
      <t>ドウニュウ</t>
    </rPh>
    <rPh sb="16" eb="18">
      <t>シエン</t>
    </rPh>
    <rPh sb="18" eb="20">
      <t>ジギョウ</t>
    </rPh>
    <rPh sb="20" eb="22">
      <t>ニュウリョク</t>
    </rPh>
    <phoneticPr fontId="2"/>
  </si>
  <si>
    <r>
      <rPr>
        <sz val="11"/>
        <color rgb="FFFF0000"/>
        <rFont val="ＭＳ Ｐゴシック"/>
        <family val="3"/>
        <charset val="128"/>
        <scheme val="minor"/>
      </rPr>
      <t>コージェネレーションシステム導入支援</t>
    </r>
    <r>
      <rPr>
        <sz val="11"/>
        <color theme="1"/>
        <rFont val="ＭＳ Ｐゴシック"/>
        <family val="3"/>
        <charset val="128"/>
        <scheme val="minor"/>
      </rPr>
      <t>事業入力データ</t>
    </r>
    <rPh sb="14" eb="18">
      <t>ドウニュウシエン</t>
    </rPh>
    <phoneticPr fontId="2"/>
  </si>
  <si>
    <r>
      <rPr>
        <sz val="11"/>
        <color rgb="FFFF0000"/>
        <rFont val="ＭＳ Ｐゴシック"/>
        <family val="3"/>
        <charset val="128"/>
        <scheme val="minor"/>
      </rPr>
      <t>コージェネレーションシステム導入支援</t>
    </r>
    <r>
      <rPr>
        <sz val="11"/>
        <color theme="1"/>
        <rFont val="ＭＳ Ｐゴシック"/>
        <family val="3"/>
        <charset val="128"/>
        <scheme val="minor"/>
      </rPr>
      <t>事業入力データ</t>
    </r>
    <rPh sb="14" eb="16">
      <t>ドウニュウ</t>
    </rPh>
    <rPh sb="16" eb="18">
      <t>シエン</t>
    </rPh>
    <rPh sb="18" eb="20">
      <t>ジギョウ</t>
    </rPh>
    <phoneticPr fontId="2"/>
  </si>
  <si>
    <t>実績報告書提出</t>
    <rPh sb="0" eb="5">
      <t>ジッセキホウコクショ</t>
    </rPh>
    <rPh sb="5" eb="7">
      <t>テイシュツ</t>
    </rPh>
    <phoneticPr fontId="2"/>
  </si>
  <si>
    <t>リース事業者</t>
  </si>
  <si>
    <t>　CGS本体</t>
    <rPh sb="4" eb="6">
      <t>ホンタイ</t>
    </rPh>
    <phoneticPr fontId="66"/>
  </si>
  <si>
    <t>　CGS付帯設備</t>
    <rPh sb="4" eb="8">
      <t>フタイセツビ</t>
    </rPh>
    <phoneticPr fontId="66"/>
  </si>
  <si>
    <t>　CGS設置工事</t>
    <rPh sb="4" eb="6">
      <t>セッチ</t>
    </rPh>
    <rPh sb="6" eb="8">
      <t>コウジ</t>
    </rPh>
    <phoneticPr fontId="66"/>
  </si>
  <si>
    <t>　ジェネリンク本体</t>
    <rPh sb="7" eb="9">
      <t>ホンタイ</t>
    </rPh>
    <phoneticPr fontId="66"/>
  </si>
  <si>
    <t>　ジェネリンク設置工事</t>
    <rPh sb="7" eb="9">
      <t>セッチ</t>
    </rPh>
    <rPh sb="9" eb="11">
      <t>コウジ</t>
    </rPh>
    <phoneticPr fontId="66"/>
  </si>
  <si>
    <t>　熱融通配管工事諸経費</t>
    <rPh sb="1" eb="4">
      <t>ネツユウズウ</t>
    </rPh>
    <rPh sb="4" eb="6">
      <t>ハイカン</t>
    </rPh>
    <rPh sb="6" eb="8">
      <t>コウジ</t>
    </rPh>
    <rPh sb="8" eb="11">
      <t>ショケイヒ</t>
    </rPh>
    <phoneticPr fontId="66"/>
  </si>
  <si>
    <t>　熱融通配管設備設置工事</t>
    <rPh sb="1" eb="4">
      <t>ネツユウズウ</t>
    </rPh>
    <rPh sb="4" eb="6">
      <t>ハイカン</t>
    </rPh>
    <rPh sb="6" eb="8">
      <t>セツビ</t>
    </rPh>
    <rPh sb="8" eb="10">
      <t>セッチ</t>
    </rPh>
    <rPh sb="10" eb="12">
      <t>コウジ</t>
    </rPh>
    <phoneticPr fontId="66"/>
  </si>
  <si>
    <t>2025-04-01</t>
    <phoneticPr fontId="2"/>
  </si>
  <si>
    <t>～翌日</t>
    <rPh sb="1" eb="3">
      <t>ヨクジツ</t>
    </rPh>
    <phoneticPr fontId="2"/>
  </si>
  <si>
    <t>熱供給量</t>
    <rPh sb="0" eb="4">
      <t>ネツキョウキュウリョウ</t>
    </rPh>
    <phoneticPr fontId="2"/>
  </si>
  <si>
    <t>CGSビル</t>
    <phoneticPr fontId="2"/>
  </si>
  <si>
    <t>Bビル</t>
    <phoneticPr fontId="2"/>
  </si>
  <si>
    <t>熱供給予定量</t>
    <rPh sb="0" eb="1">
      <t>ネツ</t>
    </rPh>
    <rPh sb="1" eb="3">
      <t>キョウキュウ</t>
    </rPh>
    <rPh sb="3" eb="5">
      <t>ヨテイ</t>
    </rPh>
    <rPh sb="5" eb="6">
      <t>リョウ</t>
    </rPh>
    <phoneticPr fontId="2"/>
  </si>
  <si>
    <r>
      <t>CGS</t>
    </r>
    <r>
      <rPr>
        <sz val="11"/>
        <color theme="1"/>
        <rFont val="ＭＳ Ｐ明朝"/>
        <family val="1"/>
        <charset val="128"/>
      </rPr>
      <t>ビル</t>
    </r>
    <phoneticPr fontId="2"/>
  </si>
  <si>
    <t>融通ビル</t>
    <rPh sb="0" eb="2">
      <t>ユウズウ</t>
    </rPh>
    <phoneticPr fontId="2"/>
  </si>
  <si>
    <t>熱融通合計</t>
    <rPh sb="0" eb="1">
      <t>ネツ</t>
    </rPh>
    <rPh sb="1" eb="3">
      <t>ユウズウ</t>
    </rPh>
    <rPh sb="3" eb="5">
      <t>ゴウケイ</t>
    </rPh>
    <phoneticPr fontId="2"/>
  </si>
  <si>
    <t>不動産売買</t>
    <rPh sb="0" eb="5">
      <t>フドウサンバイバイ</t>
    </rPh>
    <phoneticPr fontId="2"/>
  </si>
  <si>
    <t>不動産賃貸</t>
    <rPh sb="0" eb="3">
      <t>フドウサン</t>
    </rPh>
    <rPh sb="3" eb="5">
      <t>チンタイ</t>
    </rPh>
    <phoneticPr fontId="2"/>
  </si>
  <si>
    <t>地域開発</t>
    <rPh sb="0" eb="4">
      <t>チイキカイハツ</t>
    </rPh>
    <phoneticPr fontId="2"/>
  </si>
  <si>
    <t>諸経費</t>
    <rPh sb="0" eb="3">
      <t>ショケイヒ</t>
    </rPh>
    <phoneticPr fontId="66"/>
  </si>
  <si>
    <t>民間企業(中小企業に該当しない事業者)</t>
    <rPh sb="0" eb="2">
      <t>ミンカン</t>
    </rPh>
    <rPh sb="2" eb="4">
      <t>キギョウ</t>
    </rPh>
    <rPh sb="5" eb="9">
      <t>チュウショウキギョウ</t>
    </rPh>
    <rPh sb="10" eb="12">
      <t>ガイトウ</t>
    </rPh>
    <rPh sb="15" eb="18">
      <t>ジギョウシャ</t>
    </rPh>
    <phoneticPr fontId="2"/>
  </si>
  <si>
    <t>助成金交付申請内訳書</t>
    <rPh sb="0" eb="2">
      <t>ジョセイ</t>
    </rPh>
    <rPh sb="2" eb="3">
      <t>キン</t>
    </rPh>
    <rPh sb="3" eb="5">
      <t>コウフ</t>
    </rPh>
    <rPh sb="5" eb="7">
      <t>シンセイ</t>
    </rPh>
    <rPh sb="7" eb="10">
      <t>ウチワケショ</t>
    </rPh>
    <phoneticPr fontId="2"/>
  </si>
  <si>
    <t>設計費</t>
    <rPh sb="0" eb="3">
      <t>セッケイヒ</t>
    </rPh>
    <phoneticPr fontId="66"/>
  </si>
  <si>
    <t>設備費</t>
    <rPh sb="0" eb="3">
      <t>セツビヒ</t>
    </rPh>
    <phoneticPr fontId="66"/>
  </si>
  <si>
    <t>工事費</t>
    <rPh sb="0" eb="3">
      <t>コウジヒ</t>
    </rPh>
    <phoneticPr fontId="66"/>
  </si>
  <si>
    <t>　CGS及び付帯設備配置詳細設計</t>
    <rPh sb="4" eb="5">
      <t>オヨ</t>
    </rPh>
    <rPh sb="6" eb="10">
      <t>フタイセツビ</t>
    </rPh>
    <rPh sb="10" eb="12">
      <t>ハイチ</t>
    </rPh>
    <rPh sb="12" eb="14">
      <t>ショウサイ</t>
    </rPh>
    <rPh sb="14" eb="16">
      <t>セッケイ</t>
    </rPh>
    <phoneticPr fontId="66"/>
  </si>
  <si>
    <t>　ジェネリンク設備設置配置詳細設計</t>
    <rPh sb="7" eb="9">
      <t>セツビ</t>
    </rPh>
    <rPh sb="9" eb="11">
      <t>セッチ</t>
    </rPh>
    <rPh sb="11" eb="17">
      <t>ハイチショウサイセッケイ</t>
    </rPh>
    <phoneticPr fontId="66"/>
  </si>
  <si>
    <t>　熱融通配管設置詳細設計</t>
    <rPh sb="1" eb="2">
      <t>ネツ</t>
    </rPh>
    <rPh sb="2" eb="4">
      <t>ユウズウ</t>
    </rPh>
    <rPh sb="4" eb="6">
      <t>ハイカン</t>
    </rPh>
    <rPh sb="6" eb="8">
      <t>セッチ</t>
    </rPh>
    <rPh sb="8" eb="10">
      <t>ショウサイ</t>
    </rPh>
    <rPh sb="10" eb="12">
      <t>セッケイ</t>
    </rPh>
    <phoneticPr fontId="66"/>
  </si>
  <si>
    <t>　CGS設置工事諸経費</t>
    <rPh sb="4" eb="6">
      <t>セッチ</t>
    </rPh>
    <rPh sb="6" eb="8">
      <t>コウジ</t>
    </rPh>
    <rPh sb="8" eb="11">
      <t>ショケイヒ</t>
    </rPh>
    <phoneticPr fontId="66"/>
  </si>
  <si>
    <t>CGS設置工事経費</t>
    <rPh sb="3" eb="5">
      <t>セッチ</t>
    </rPh>
    <rPh sb="5" eb="7">
      <t>コウジ</t>
    </rPh>
    <rPh sb="7" eb="9">
      <t>ケイヒ</t>
    </rPh>
    <phoneticPr fontId="2"/>
  </si>
  <si>
    <t>熱電融通インフラ設置工事経費</t>
    <rPh sb="0" eb="1">
      <t>ネツ</t>
    </rPh>
    <rPh sb="1" eb="2">
      <t>デン</t>
    </rPh>
    <rPh sb="2" eb="4">
      <t>ユウズウ</t>
    </rPh>
    <rPh sb="8" eb="10">
      <t>セッチ</t>
    </rPh>
    <rPh sb="10" eb="12">
      <t>コウジ</t>
    </rPh>
    <rPh sb="12" eb="14">
      <t>ケイヒ</t>
    </rPh>
    <phoneticPr fontId="2"/>
  </si>
  <si>
    <t>土木建築工事費</t>
    <rPh sb="0" eb="4">
      <t>ドボクケンチク</t>
    </rPh>
    <rPh sb="4" eb="7">
      <t>コウジヒ</t>
    </rPh>
    <phoneticPr fontId="66"/>
  </si>
  <si>
    <t>令和</t>
    <rPh sb="0" eb="2">
      <t>レイワ</t>
    </rPh>
    <phoneticPr fontId="27"/>
  </si>
  <si>
    <t>令和</t>
    <rPh sb="0" eb="2">
      <t>レイワ</t>
    </rPh>
    <phoneticPr fontId="31"/>
  </si>
  <si>
    <t>令和</t>
    <rPh sb="0" eb="2">
      <t>レイワ</t>
    </rPh>
    <phoneticPr fontId="26"/>
  </si>
  <si>
    <t>(中小企業版）</t>
    <rPh sb="1" eb="3">
      <t>チュウショウ</t>
    </rPh>
    <rPh sb="3" eb="5">
      <t>キギョウ</t>
    </rPh>
    <rPh sb="5" eb="6">
      <t>ハン</t>
    </rPh>
    <phoneticPr fontId="26"/>
  </si>
  <si>
    <t>（大企業版）</t>
    <rPh sb="1" eb="4">
      <t>ダイキギョウ</t>
    </rPh>
    <rPh sb="4" eb="5">
      <t>ハン</t>
    </rPh>
    <phoneticPr fontId="26"/>
  </si>
  <si>
    <t>　当社は、交付要綱第７条第１項第４号の別表第１に規定した中小企業及び相当、或いは中小企業以外の内、中小企業及び相当に該当することを誓約します。</t>
    <rPh sb="1" eb="3">
      <t>トウシャ</t>
    </rPh>
    <rPh sb="5" eb="9">
      <t>コウフヨウコウ</t>
    </rPh>
    <rPh sb="9" eb="10">
      <t>ダイ</t>
    </rPh>
    <rPh sb="11" eb="12">
      <t>ジョウ</t>
    </rPh>
    <rPh sb="12" eb="13">
      <t>ダイ</t>
    </rPh>
    <rPh sb="14" eb="15">
      <t>コウ</t>
    </rPh>
    <rPh sb="15" eb="16">
      <t>ダイ</t>
    </rPh>
    <rPh sb="17" eb="18">
      <t>ゴウ</t>
    </rPh>
    <rPh sb="19" eb="21">
      <t>ベッピョウ</t>
    </rPh>
    <rPh sb="21" eb="22">
      <t>ダイ</t>
    </rPh>
    <rPh sb="24" eb="26">
      <t>キテイ</t>
    </rPh>
    <rPh sb="28" eb="32">
      <t>チュウショウキギョウ</t>
    </rPh>
    <rPh sb="32" eb="33">
      <t>オヨ</t>
    </rPh>
    <rPh sb="34" eb="36">
      <t>ソウトウ</t>
    </rPh>
    <rPh sb="37" eb="38">
      <t>アル</t>
    </rPh>
    <rPh sb="40" eb="46">
      <t>チュウショウキギョウイガイ</t>
    </rPh>
    <rPh sb="47" eb="48">
      <t>ウチ</t>
    </rPh>
    <rPh sb="49" eb="53">
      <t>チュウショウキギョウ</t>
    </rPh>
    <rPh sb="53" eb="54">
      <t>オヨ</t>
    </rPh>
    <rPh sb="55" eb="57">
      <t>ソウトウ</t>
    </rPh>
    <rPh sb="58" eb="60">
      <t>ガイトウ</t>
    </rPh>
    <rPh sb="65" eb="67">
      <t>セイヤク</t>
    </rPh>
    <phoneticPr fontId="26"/>
  </si>
  <si>
    <t>第1号様式別紙に記載してください。</t>
    <rPh sb="0" eb="1">
      <t>ダイ</t>
    </rPh>
    <rPh sb="2" eb="3">
      <t>ゴウ</t>
    </rPh>
    <rPh sb="3" eb="7">
      <t>ヨウシキベッシ</t>
    </rPh>
    <rPh sb="8" eb="10">
      <t>キサイ</t>
    </rPh>
    <phoneticPr fontId="2"/>
  </si>
  <si>
    <t>第２２号様式　その1（第８条別表第1　14）</t>
    <rPh sb="11" eb="12">
      <t>ダイ</t>
    </rPh>
    <rPh sb="13" eb="14">
      <t>ジョウ</t>
    </rPh>
    <rPh sb="14" eb="16">
      <t>ベッピョウ</t>
    </rPh>
    <rPh sb="16" eb="17">
      <t>ダイ</t>
    </rPh>
    <phoneticPr fontId="6"/>
  </si>
  <si>
    <t>第２２号様式　その2-1（第８条別表第1　14）</t>
    <rPh sb="13" eb="14">
      <t>ダイ</t>
    </rPh>
    <rPh sb="15" eb="16">
      <t>ジョウ</t>
    </rPh>
    <rPh sb="16" eb="18">
      <t>ベッピョウ</t>
    </rPh>
    <rPh sb="18" eb="19">
      <t>ダイ</t>
    </rPh>
    <phoneticPr fontId="6"/>
  </si>
  <si>
    <t>第２２号様式　その3（第８条別表第1　14）</t>
    <phoneticPr fontId="2"/>
  </si>
  <si>
    <t>第２２号様式　その4-1（第８条別表第1　14）</t>
    <phoneticPr fontId="6"/>
  </si>
  <si>
    <t>第２２号様式　その4-2（第８条別表第1　14）</t>
    <phoneticPr fontId="6"/>
  </si>
  <si>
    <t>第２２号様式　その4-3（第８条別表第1　14）</t>
    <phoneticPr fontId="6"/>
  </si>
  <si>
    <t>第２２号様式　その4-4（第８条別表第1　14）</t>
    <phoneticPr fontId="6"/>
  </si>
  <si>
    <t>第２２号様式　その4-5（第８条別表第1　14）</t>
    <phoneticPr fontId="6"/>
  </si>
  <si>
    <t>第２２号様式　その5（第８条別表第1　14）</t>
    <phoneticPr fontId="6"/>
  </si>
  <si>
    <t>第２２号様式　その6（第８条別表第1　14）</t>
    <phoneticPr fontId="6"/>
  </si>
  <si>
    <t>第２２号様式：別紙1その1-1（第８条別表第1　14）</t>
    <phoneticPr fontId="6"/>
  </si>
  <si>
    <t>第２２号様式：別紙1その2-1（第８条別表第1　14）</t>
    <phoneticPr fontId="6"/>
  </si>
  <si>
    <t>第２２号様式：別紙1その3（第８条別表第1　14）</t>
    <phoneticPr fontId="6"/>
  </si>
  <si>
    <t>第２２号様式：別紙1その4（第８条別表第1　14）</t>
    <phoneticPr fontId="6"/>
  </si>
  <si>
    <t>第２２号様式　別紙2-1（第８条別表第1　14）</t>
    <rPh sb="0" eb="1">
      <t>ダイ</t>
    </rPh>
    <rPh sb="3" eb="4">
      <t>ゴウ</t>
    </rPh>
    <rPh sb="4" eb="6">
      <t>ヨウシキ</t>
    </rPh>
    <rPh sb="7" eb="9">
      <t>ベッシ</t>
    </rPh>
    <phoneticPr fontId="2"/>
  </si>
  <si>
    <t>第２２号様式　別紙2-2（第８条別表第1　14）</t>
    <rPh sb="0" eb="1">
      <t>ダイ</t>
    </rPh>
    <rPh sb="3" eb="4">
      <t>ゴウ</t>
    </rPh>
    <rPh sb="4" eb="6">
      <t>ヨウシキ</t>
    </rPh>
    <rPh sb="7" eb="9">
      <t>ベッシ</t>
    </rPh>
    <phoneticPr fontId="2"/>
  </si>
  <si>
    <t>第２２号様式　別紙2-3（第８条別表第1　14）</t>
    <rPh sb="0" eb="1">
      <t>ダイ</t>
    </rPh>
    <rPh sb="3" eb="4">
      <t>ゴウ</t>
    </rPh>
    <rPh sb="4" eb="6">
      <t>ヨウシキ</t>
    </rPh>
    <rPh sb="7" eb="9">
      <t>ベッシ</t>
    </rPh>
    <phoneticPr fontId="2"/>
  </si>
  <si>
    <t>第２２号様式　別紙3（第８条別表第1　14）</t>
    <rPh sb="0" eb="1">
      <t>ダイ</t>
    </rPh>
    <rPh sb="3" eb="4">
      <t>ゴウ</t>
    </rPh>
    <rPh sb="4" eb="6">
      <t>ヨウシキ</t>
    </rPh>
    <rPh sb="7" eb="9">
      <t>ベッシ</t>
    </rPh>
    <phoneticPr fontId="2"/>
  </si>
  <si>
    <r>
      <t xml:space="preserve">   </t>
    </r>
    <r>
      <rPr>
        <sz val="11"/>
        <rFont val="ＭＳ Ｐ明朝"/>
        <family val="1"/>
        <charset val="128"/>
      </rPr>
      <t>コージェネレーションシステム導入支援</t>
    </r>
    <r>
      <rPr>
        <sz val="11"/>
        <color indexed="8"/>
        <rFont val="ＭＳ Ｐ明朝"/>
        <family val="1"/>
        <charset val="128"/>
      </rPr>
      <t>事業助成金交付要綱（</t>
    </r>
    <r>
      <rPr>
        <sz val="11"/>
        <rFont val="ＭＳ Ｐ明朝"/>
        <family val="1"/>
        <charset val="128"/>
      </rPr>
      <t xml:space="preserve"> 令和７年４月</t>
    </r>
    <r>
      <rPr>
        <sz val="11"/>
        <color theme="1"/>
        <rFont val="ＭＳ Ｐ明朝"/>
        <family val="1"/>
        <charset val="128"/>
      </rPr>
      <t>22</t>
    </r>
    <r>
      <rPr>
        <sz val="11"/>
        <rFont val="ＭＳ Ｐ明朝"/>
        <family val="1"/>
        <charset val="128"/>
      </rPr>
      <t>日付７都環公地温第</t>
    </r>
    <r>
      <rPr>
        <sz val="11"/>
        <color theme="1"/>
        <rFont val="ＭＳ Ｐ明朝"/>
        <family val="1"/>
        <charset val="128"/>
      </rPr>
      <t>560</t>
    </r>
    <r>
      <rPr>
        <sz val="11"/>
        <rFont val="ＭＳ Ｐ明朝"/>
        <family val="1"/>
        <charset val="128"/>
      </rPr>
      <t>号 ） 第８条第１項の</t>
    </r>
    <r>
      <rPr>
        <sz val="11"/>
        <color indexed="8"/>
        <rFont val="ＭＳ Ｐ明朝"/>
        <family val="1"/>
        <charset val="128"/>
      </rPr>
      <t>規定に基づき、助成金の交付について関係書類を添えて、次のとおり申請します。</t>
    </r>
    <r>
      <rPr>
        <sz val="11"/>
        <color theme="1"/>
        <rFont val="ＭＳ Ｐ明朝"/>
        <family val="1"/>
        <charset val="128"/>
      </rPr>
      <t xml:space="preserve">
　また、本助成事業の当公社への申請に伴い、今後助成事業終了により公社から都への事業移管に際して個人情報の移管についても同意します。</t>
    </r>
    <rPh sb="17" eb="21">
      <t>ドウニュウシエン</t>
    </rPh>
    <phoneticPr fontId="2"/>
  </si>
  <si>
    <r>
      <rPr>
        <sz val="11"/>
        <color rgb="FFFF0000"/>
        <rFont val="ＭＳ Ｐ明朝"/>
        <family val="1"/>
        <charset val="128"/>
      </rPr>
      <t>　</t>
    </r>
    <r>
      <rPr>
        <sz val="11"/>
        <rFont val="ＭＳ Ｐ明朝"/>
        <family val="1"/>
        <charset val="128"/>
      </rPr>
      <t>コージェネレーションシステム導入支援事業助成金交付要綱（令和７年４月</t>
    </r>
    <r>
      <rPr>
        <sz val="11"/>
        <color theme="1"/>
        <rFont val="ＭＳ Ｐ明朝"/>
        <family val="1"/>
        <charset val="128"/>
      </rPr>
      <t>22</t>
    </r>
    <r>
      <rPr>
        <sz val="11"/>
        <rFont val="ＭＳ Ｐ明朝"/>
        <family val="1"/>
        <charset val="128"/>
      </rPr>
      <t>日付７都環公地温第</t>
    </r>
    <r>
      <rPr>
        <sz val="11"/>
        <color theme="1"/>
        <rFont val="ＭＳ Ｐ明朝"/>
        <family val="1"/>
        <charset val="128"/>
      </rPr>
      <t>560</t>
    </r>
    <r>
      <rPr>
        <sz val="11"/>
        <rFont val="ＭＳ Ｐ明朝"/>
        <family val="1"/>
        <charset val="128"/>
      </rPr>
      <t>号）第４条、第５条、第１０条第１項第四号、同項第五号、第１２条、第３２条及び第３４条の規定を確認の上、上記の事業者の助成金交付申請に同意します。
　また、本助成事業の当公社への申請に伴い、今後助成事業終了により公社から都への事業移管に際して個人情報の移管についても同意します。</t>
    </r>
    <rPh sb="15" eb="19">
      <t>ドウニュウシエン</t>
    </rPh>
    <rPh sb="19" eb="21">
      <t>ジギョウ</t>
    </rPh>
    <rPh sb="21" eb="23">
      <t>ジョセイ</t>
    </rPh>
    <rPh sb="23" eb="24">
      <t>キン</t>
    </rPh>
    <rPh sb="24" eb="26">
      <t>コウフ</t>
    </rPh>
    <rPh sb="26" eb="28">
      <t>ヨウコウ</t>
    </rPh>
    <rPh sb="29" eb="31">
      <t>レイワ</t>
    </rPh>
    <rPh sb="32" eb="33">
      <t>ネン</t>
    </rPh>
    <rPh sb="34" eb="35">
      <t>ゲツ</t>
    </rPh>
    <rPh sb="37" eb="38">
      <t>ヒ</t>
    </rPh>
    <rPh sb="38" eb="39">
      <t>ツケ</t>
    </rPh>
    <rPh sb="40" eb="41">
      <t>ト</t>
    </rPh>
    <rPh sb="43" eb="45">
      <t>チオン</t>
    </rPh>
    <rPh sb="67" eb="68">
      <t>ヨン</t>
    </rPh>
    <rPh sb="73" eb="74">
      <t>ゴ</t>
    </rPh>
    <phoneticPr fontId="2"/>
  </si>
  <si>
    <r>
      <rPr>
        <sz val="11"/>
        <color rgb="FFFF0000"/>
        <rFont val="ＭＳ Ｐ明朝"/>
        <family val="1"/>
        <charset val="128"/>
      </rPr>
      <t>　</t>
    </r>
    <r>
      <rPr>
        <sz val="11"/>
        <rFont val="ＭＳ Ｐ明朝"/>
        <family val="1"/>
        <charset val="128"/>
      </rPr>
      <t>コージェネレーションシステム導入支援事業助成金交付要綱（令和７年４月22日付７都環公地温第</t>
    </r>
    <r>
      <rPr>
        <sz val="11"/>
        <color theme="1"/>
        <rFont val="ＭＳ Ｐ明朝"/>
        <family val="1"/>
        <charset val="128"/>
      </rPr>
      <t>560</t>
    </r>
    <r>
      <rPr>
        <sz val="11"/>
        <rFont val="ＭＳ Ｐ明朝"/>
        <family val="1"/>
        <charset val="128"/>
      </rPr>
      <t>号）第４条、第５条、第１０条第１項第四号、同項第五号、第１２条、第３２条及び第３４条の規定を確認の上、上記の事業者の助成金交付申請に同意します。
　また、本助成事業の当公社への申請に伴い、今後助成事業終了により公社から都への事業移管に際して個人情報の移管についても同意します。</t>
    </r>
    <rPh sb="15" eb="19">
      <t>ドウニュウシエン</t>
    </rPh>
    <rPh sb="19" eb="21">
      <t>ジギョウ</t>
    </rPh>
    <rPh sb="21" eb="23">
      <t>ジョセイ</t>
    </rPh>
    <rPh sb="23" eb="24">
      <t>キン</t>
    </rPh>
    <rPh sb="24" eb="26">
      <t>コウフ</t>
    </rPh>
    <rPh sb="26" eb="28">
      <t>ヨウコウ</t>
    </rPh>
    <rPh sb="29" eb="31">
      <t>レイワ</t>
    </rPh>
    <rPh sb="32" eb="33">
      <t>ネン</t>
    </rPh>
    <rPh sb="34" eb="35">
      <t>ゲツ</t>
    </rPh>
    <rPh sb="37" eb="38">
      <t>ヒ</t>
    </rPh>
    <rPh sb="38" eb="39">
      <t>ツケ</t>
    </rPh>
    <rPh sb="40" eb="41">
      <t>ト</t>
    </rPh>
    <rPh sb="43" eb="45">
      <t>チオン</t>
    </rPh>
    <rPh sb="67" eb="68">
      <t>ヨン</t>
    </rPh>
    <rPh sb="73" eb="74">
      <t>ゴ</t>
    </rPh>
    <phoneticPr fontId="2"/>
  </si>
  <si>
    <r>
      <t>　</t>
    </r>
    <r>
      <rPr>
        <sz val="12"/>
        <rFont val="ＭＳ Ｐ明朝"/>
        <family val="1"/>
        <charset val="128"/>
      </rPr>
      <t>コージェネレーションシステム導入支援</t>
    </r>
    <r>
      <rPr>
        <sz val="12"/>
        <color theme="1"/>
        <rFont val="ＭＳ Ｐ明朝"/>
        <family val="1"/>
        <charset val="128"/>
      </rPr>
      <t>事業助成金交付要綱</t>
    </r>
    <r>
      <rPr>
        <sz val="12"/>
        <rFont val="ＭＳ Ｐ明朝"/>
        <family val="1"/>
        <charset val="128"/>
      </rPr>
      <t>（令和７年４月22日付７都環公地温第</t>
    </r>
    <r>
      <rPr>
        <sz val="12"/>
        <color theme="1"/>
        <rFont val="ＭＳ Ｐ明朝"/>
        <family val="1"/>
        <charset val="128"/>
      </rPr>
      <t>560</t>
    </r>
    <r>
      <rPr>
        <sz val="12"/>
        <rFont val="ＭＳ Ｐ明朝"/>
        <family val="1"/>
        <charset val="128"/>
      </rPr>
      <t>号。</t>
    </r>
    <r>
      <rPr>
        <sz val="12"/>
        <color theme="1"/>
        <rFont val="ＭＳ Ｐ明朝"/>
        <family val="1"/>
        <charset val="128"/>
      </rPr>
      <t>以下「交付要綱」という。）</t>
    </r>
    <r>
      <rPr>
        <sz val="12"/>
        <rFont val="ＭＳ Ｐ明朝"/>
        <family val="1"/>
        <charset val="128"/>
      </rPr>
      <t>第８条</t>
    </r>
    <r>
      <rPr>
        <sz val="12"/>
        <color theme="1"/>
        <rFont val="ＭＳ Ｐ明朝"/>
        <family val="1"/>
        <charset val="128"/>
      </rPr>
      <t>の規定に基づく助成金の交付の申請を行うに当たり、当該申請により助成金等の交付を受けようとする者（法人その他の団体にあっては、代表者、役員又は使用人その他の従業員若しくは構成員を含む。）が交付要綱</t>
    </r>
    <r>
      <rPr>
        <sz val="12"/>
        <rFont val="ＭＳ Ｐ明朝"/>
        <family val="1"/>
        <charset val="128"/>
      </rPr>
      <t>第３条</t>
    </r>
    <r>
      <rPr>
        <sz val="12"/>
        <color theme="1"/>
        <rFont val="ＭＳ Ｐ明朝"/>
        <family val="1"/>
        <charset val="128"/>
      </rPr>
      <t>に規定する助成対象事業者に該当し、将来にわたっても該当するよう法令等を遵守することをここに誓約いたします。</t>
    </r>
    <rPh sb="15" eb="19">
      <t>ドウニュウシエン</t>
    </rPh>
    <phoneticPr fontId="2"/>
  </si>
  <si>
    <r>
      <t>　</t>
    </r>
    <r>
      <rPr>
        <sz val="12"/>
        <rFont val="ＭＳ Ｐ明朝"/>
        <family val="1"/>
        <charset val="128"/>
      </rPr>
      <t>コージェネレーションシステム導入支援</t>
    </r>
    <r>
      <rPr>
        <sz val="12"/>
        <color theme="1"/>
        <rFont val="ＭＳ Ｐ明朝"/>
        <family val="1"/>
        <charset val="128"/>
      </rPr>
      <t>事業助成金交付要綱</t>
    </r>
    <r>
      <rPr>
        <sz val="12"/>
        <rFont val="ＭＳ Ｐ明朝"/>
        <family val="1"/>
        <charset val="128"/>
      </rPr>
      <t>（令和７年４月22日付７都環公地温第560号。</t>
    </r>
    <r>
      <rPr>
        <sz val="12"/>
        <color theme="1"/>
        <rFont val="ＭＳ Ｐ明朝"/>
        <family val="1"/>
        <charset val="128"/>
      </rPr>
      <t>以下「交付要綱」という。）</t>
    </r>
    <r>
      <rPr>
        <sz val="12"/>
        <rFont val="ＭＳ Ｐ明朝"/>
        <family val="1"/>
        <charset val="128"/>
      </rPr>
      <t>第８条</t>
    </r>
    <r>
      <rPr>
        <sz val="12"/>
        <color theme="1"/>
        <rFont val="ＭＳ Ｐ明朝"/>
        <family val="1"/>
        <charset val="128"/>
      </rPr>
      <t>の規定に基づく助成金の交付の申請を行うに当たり、当該申請により助成金等の交付を受けようとする者（法人その他の団体にあっては、代表者、役員又は使用人その他の従業員若しくは構成員を含む。）が交付要綱</t>
    </r>
    <r>
      <rPr>
        <sz val="12"/>
        <rFont val="ＭＳ Ｐ明朝"/>
        <family val="1"/>
        <charset val="128"/>
      </rPr>
      <t>第３条</t>
    </r>
    <r>
      <rPr>
        <sz val="12"/>
        <color theme="1"/>
        <rFont val="ＭＳ Ｐ明朝"/>
        <family val="1"/>
        <charset val="128"/>
      </rPr>
      <t>に規定する助成対象事業者に該当し、将来にわたっても該当するよう法令等を遵守することをここに誓約いたします。</t>
    </r>
    <rPh sb="15" eb="19">
      <t>ドウニュウシエン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</si>
</sst>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yyyy&quot;年&quot;m&quot;月&quot;d&quot;日&quot;;@"/>
    <numFmt numFmtId="177" formatCode="yyyy&quot;年&quot;m&quot;月&quot;;@"/>
    <numFmt numFmtId="178" formatCode="#,##0.0;[Red]\-#,##0.0"/>
    <numFmt numFmtId="179" formatCode="#,##0_);[Red]\(#,##0\)"/>
    <numFmt numFmtId="180" formatCode="#,##0.0_);[Red]\(#,##0.0\)"/>
    <numFmt numFmtId="181" formatCode="0.0"/>
    <numFmt numFmtId="182" formatCode="#,##0.000;[Red]\-#,##0.000"/>
    <numFmt numFmtId="183" formatCode="#,##0_ ;[Red]\-#,##0\ "/>
  </numFmts>
  <fonts count="9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2"/>
      <color indexed="8"/>
      <name val="ＭＳ Ｐゴシック"/>
      <family val="3"/>
      <charset val="128"/>
    </font>
    <font>
      <sz val="11"/>
      <color indexed="8"/>
      <name val="ＭＳ 明朝"/>
      <family val="1"/>
      <charset val="128"/>
    </font>
    <font>
      <sz val="11"/>
      <color indexed="8"/>
      <name val="Century"/>
      <family val="1"/>
    </font>
    <font>
      <sz val="6"/>
      <name val="ＭＳ Ｐゴシック"/>
      <family val="3"/>
      <charset val="128"/>
    </font>
    <font>
      <sz val="11"/>
      <color indexed="8"/>
      <name val="ＭＳ Ｐ明朝"/>
      <family val="1"/>
      <charset val="128"/>
    </font>
    <font>
      <sz val="12"/>
      <color indexed="8"/>
      <name val="Century"/>
      <family val="1"/>
    </font>
    <font>
      <sz val="9"/>
      <color indexed="8"/>
      <name val="Century"/>
      <family val="1"/>
    </font>
    <font>
      <vertAlign val="superscript"/>
      <sz val="11"/>
      <color indexed="8"/>
      <name val="ＭＳ 明朝"/>
      <family val="1"/>
      <charset val="128"/>
    </font>
    <font>
      <sz val="9"/>
      <color indexed="8"/>
      <name val="ＭＳ Ｐ明朝"/>
      <family val="1"/>
      <charset val="128"/>
    </font>
    <font>
      <sz val="10.5"/>
      <color indexed="8"/>
      <name val="ＭＳ Ｐ明朝"/>
      <family val="1"/>
      <charset val="128"/>
    </font>
    <font>
      <sz val="10"/>
      <color indexed="8"/>
      <name val="ＭＳ Ｐ明朝"/>
      <family val="1"/>
      <charset val="128"/>
    </font>
    <font>
      <vertAlign val="superscript"/>
      <sz val="11"/>
      <color indexed="8"/>
      <name val="ＭＳ Ｐ明朝"/>
      <family val="1"/>
      <charset val="128"/>
    </font>
    <font>
      <sz val="14"/>
      <color indexed="8"/>
      <name val="ＭＳ Ｐゴシック"/>
      <family val="3"/>
      <charset val="128"/>
    </font>
    <font>
      <b/>
      <sz val="11"/>
      <color indexed="8"/>
      <name val="ＭＳ Ｐゴシック"/>
      <family val="3"/>
      <charset val="128"/>
    </font>
    <font>
      <b/>
      <sz val="12"/>
      <color indexed="8"/>
      <name val="ＭＳ Ｐゴシック"/>
      <family val="3"/>
      <charset val="128"/>
    </font>
    <font>
      <b/>
      <sz val="12"/>
      <color indexed="8"/>
      <name val="Century"/>
      <family val="1"/>
    </font>
    <font>
      <u/>
      <sz val="12"/>
      <color indexed="10"/>
      <name val="ＭＳ Ｐ明朝"/>
      <family val="1"/>
      <charset val="128"/>
    </font>
    <font>
      <sz val="12"/>
      <color indexed="8"/>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vertAlign val="superscript"/>
      <sz val="11"/>
      <color indexed="8"/>
      <name val="ＭＳ Ｐゴシック"/>
      <family val="3"/>
      <charset val="128"/>
    </font>
    <font>
      <vertAlign val="subscript"/>
      <sz val="11"/>
      <color indexed="8"/>
      <name val="ＭＳ Ｐゴシック"/>
      <family val="3"/>
      <charset val="128"/>
    </font>
    <font>
      <sz val="6"/>
      <name val="ＭＳ Ｐゴシック"/>
      <family val="3"/>
      <charset val="128"/>
    </font>
    <font>
      <sz val="6"/>
      <name val="ＭＳ Ｐゴシック"/>
      <family val="3"/>
      <charset val="128"/>
    </font>
    <font>
      <sz val="11"/>
      <name val="ＭＳ Ｐ明朝"/>
      <family val="1"/>
      <charset val="128"/>
    </font>
    <font>
      <sz val="8"/>
      <color indexed="8"/>
      <name val="ＭＳ Ｐ明朝"/>
      <family val="1"/>
      <charset val="128"/>
    </font>
    <font>
      <b/>
      <sz val="9"/>
      <color indexed="81"/>
      <name val="ＭＳ Ｐゴシック"/>
      <family val="3"/>
      <charset val="128"/>
    </font>
    <font>
      <sz val="6"/>
      <name val="ＭＳ Ｐゴシック"/>
      <family val="3"/>
      <charset val="128"/>
    </font>
    <font>
      <sz val="11"/>
      <color theme="1"/>
      <name val="ＭＳ Ｐゴシック"/>
      <family val="3"/>
      <charset val="128"/>
      <scheme val="minor"/>
    </font>
    <font>
      <u/>
      <sz val="12.65"/>
      <color theme="10"/>
      <name val="ＭＳ Ｐゴシック"/>
      <family val="3"/>
      <charset val="128"/>
    </font>
    <font>
      <sz val="11"/>
      <color theme="1"/>
      <name val="Century"/>
      <family val="1"/>
    </font>
    <font>
      <sz val="12"/>
      <color theme="1"/>
      <name val="Century"/>
      <family val="1"/>
    </font>
    <font>
      <sz val="11"/>
      <color theme="1"/>
      <name val="ＭＳ Ｐ明朝"/>
      <family val="1"/>
      <charset val="128"/>
    </font>
    <font>
      <sz val="11"/>
      <color theme="1"/>
      <name val="ＭＳ 明朝"/>
      <family val="1"/>
      <charset val="128"/>
    </font>
    <font>
      <sz val="10"/>
      <color theme="1"/>
      <name val="ＭＳ Ｐ明朝"/>
      <family val="1"/>
      <charset val="128"/>
    </font>
    <font>
      <sz val="9"/>
      <color theme="1"/>
      <name val="ＭＳ Ｐ明朝"/>
      <family val="1"/>
      <charset val="128"/>
    </font>
    <font>
      <sz val="14"/>
      <color theme="1"/>
      <name val="Century"/>
      <family val="1"/>
    </font>
    <font>
      <b/>
      <sz val="11"/>
      <color theme="1"/>
      <name val="Century"/>
      <family val="1"/>
    </font>
    <font>
      <sz val="12"/>
      <color theme="1"/>
      <name val="ＭＳ Ｐ明朝"/>
      <family val="1"/>
      <charset val="128"/>
    </font>
    <font>
      <u/>
      <sz val="12"/>
      <color theme="10"/>
      <name val="ＭＳ Ｐゴシック"/>
      <family val="3"/>
      <charset val="128"/>
    </font>
    <font>
      <b/>
      <sz val="12"/>
      <color theme="1"/>
      <name val="Century"/>
      <family val="1"/>
    </font>
    <font>
      <b/>
      <u/>
      <sz val="11"/>
      <color theme="1"/>
      <name val="ＭＳ Ｐ明朝"/>
      <family val="1"/>
      <charset val="128"/>
    </font>
    <font>
      <sz val="13"/>
      <color theme="1"/>
      <name val="ＭＳ Ｐ明朝"/>
      <family val="1"/>
      <charset val="128"/>
    </font>
    <font>
      <sz val="8"/>
      <color theme="1"/>
      <name val="ＭＳ Ｐ明朝"/>
      <family val="1"/>
      <charset val="128"/>
    </font>
    <font>
      <sz val="18"/>
      <color theme="1"/>
      <name val="ＭＳ Ｐ明朝"/>
      <family val="1"/>
      <charset val="128"/>
    </font>
    <font>
      <sz val="11"/>
      <color theme="0" tint="-0.34998626667073579"/>
      <name val="ＭＳ Ｐゴシック"/>
      <family val="3"/>
      <charset val="128"/>
      <scheme val="minor"/>
    </font>
    <font>
      <sz val="11"/>
      <color indexed="8"/>
      <name val="ＭＳ ゴシック"/>
      <family val="3"/>
      <charset val="128"/>
    </font>
    <font>
      <sz val="11"/>
      <name val="ＭＳ Ｐゴシック"/>
      <family val="3"/>
      <charset val="128"/>
      <scheme val="minor"/>
    </font>
    <font>
      <sz val="9"/>
      <color theme="1"/>
      <name val="ＭＳ Ｐゴシック"/>
      <family val="3"/>
      <charset val="128"/>
      <scheme val="minor"/>
    </font>
    <font>
      <sz val="11"/>
      <color rgb="FFFFFF00"/>
      <name val="ＭＳ Ｐゴシック"/>
      <family val="3"/>
      <charset val="128"/>
      <scheme val="minor"/>
    </font>
    <font>
      <sz val="14"/>
      <color theme="1"/>
      <name val="ＭＳ Ｐゴシック"/>
      <family val="3"/>
      <charset val="128"/>
      <scheme val="minor"/>
    </font>
    <font>
      <sz val="22"/>
      <color indexed="8"/>
      <name val="ＭＳ Ｐ明朝"/>
      <family val="1"/>
      <charset val="128"/>
    </font>
    <font>
      <sz val="11"/>
      <color theme="0" tint="-0.499984740745262"/>
      <name val="ＭＳ Ｐゴシック"/>
      <family val="3"/>
      <charset val="128"/>
      <scheme val="minor"/>
    </font>
    <font>
      <sz val="9"/>
      <color rgb="FF000000"/>
      <name val="MS UI Gothic"/>
      <family val="3"/>
      <charset val="128"/>
    </font>
    <font>
      <sz val="16"/>
      <color indexed="8"/>
      <name val="ＭＳ Ｐ明朝"/>
      <family val="1"/>
      <charset val="128"/>
    </font>
    <font>
      <vertAlign val="superscript"/>
      <sz val="10.5"/>
      <color indexed="8"/>
      <name val="ＭＳ Ｐ明朝"/>
      <family val="1"/>
      <charset val="128"/>
    </font>
    <font>
      <b/>
      <u/>
      <sz val="11"/>
      <color indexed="8"/>
      <name val="ＭＳ Ｐ明朝"/>
      <family val="1"/>
      <charset val="128"/>
    </font>
    <font>
      <vertAlign val="subscript"/>
      <sz val="11"/>
      <color indexed="8"/>
      <name val="ＭＳ Ｐ明朝"/>
      <family val="1"/>
      <charset val="128"/>
    </font>
    <font>
      <sz val="7"/>
      <color indexed="8"/>
      <name val="ＭＳ Ｐ明朝"/>
      <family val="1"/>
      <charset val="128"/>
    </font>
    <font>
      <u/>
      <sz val="12.65"/>
      <color theme="10"/>
      <name val="ＭＳ Ｐ明朝"/>
      <family val="1"/>
      <charset val="128"/>
    </font>
    <font>
      <vertAlign val="superscript"/>
      <sz val="9"/>
      <color indexed="8"/>
      <name val="ＭＳ Ｐ明朝"/>
      <family val="1"/>
      <charset val="128"/>
    </font>
    <font>
      <sz val="11"/>
      <color theme="0" tint="-0.34998626667073579"/>
      <name val="ＭＳ Ｐ明朝"/>
      <family val="1"/>
      <charset val="128"/>
    </font>
    <font>
      <sz val="6"/>
      <name val="ＭＳ Ｐゴシック"/>
      <family val="3"/>
      <charset val="128"/>
      <scheme val="minor"/>
    </font>
    <font>
      <b/>
      <u/>
      <sz val="10.5"/>
      <color indexed="10"/>
      <name val="ＭＳ Ｐ明朝"/>
      <family val="1"/>
      <charset val="128"/>
    </font>
    <font>
      <sz val="10.5"/>
      <name val="ＭＳ Ｐ明朝"/>
      <family val="1"/>
      <charset val="128"/>
    </font>
    <font>
      <b/>
      <sz val="11"/>
      <color theme="1"/>
      <name val="ＭＳ Ｐ明朝"/>
      <family val="1"/>
      <charset val="128"/>
    </font>
    <font>
      <sz val="10.5"/>
      <color theme="1"/>
      <name val="ＭＳ Ｐ明朝"/>
      <family val="1"/>
      <charset val="128"/>
    </font>
    <font>
      <sz val="12"/>
      <color rgb="FFFF0000"/>
      <name val="ＭＳ Ｐ明朝"/>
      <family val="1"/>
      <charset val="128"/>
    </font>
    <font>
      <sz val="10.5"/>
      <color indexed="62"/>
      <name val="ＭＳ Ｐ明朝"/>
      <family val="1"/>
      <charset val="128"/>
    </font>
    <font>
      <sz val="10.5"/>
      <color indexed="13"/>
      <name val="ＭＳ Ｐ明朝"/>
      <family val="1"/>
      <charset val="128"/>
    </font>
    <font>
      <sz val="9"/>
      <color indexed="81"/>
      <name val="ＭＳ Ｐゴシック"/>
      <family val="3"/>
      <charset val="128"/>
    </font>
    <font>
      <sz val="14"/>
      <color theme="1"/>
      <name val="ＭＳ Ｐ明朝"/>
      <family val="1"/>
      <charset val="128"/>
    </font>
    <font>
      <sz val="11"/>
      <color theme="1"/>
      <name val="ＭＳ Ｐゴシック"/>
      <family val="3"/>
      <charset val="128"/>
    </font>
    <font>
      <sz val="10"/>
      <color theme="1"/>
      <name val="ＭＳ Ｐゴシック"/>
      <family val="3"/>
      <charset val="128"/>
      <scheme val="minor"/>
    </font>
    <font>
      <vertAlign val="superscript"/>
      <sz val="11"/>
      <color theme="1"/>
      <name val="ＭＳ Ｐゴシック"/>
      <family val="3"/>
      <charset val="128"/>
      <scheme val="minor"/>
    </font>
    <font>
      <vertAlign val="subscript"/>
      <sz val="11"/>
      <color theme="1"/>
      <name val="ＭＳ Ｐゴシック"/>
      <family val="3"/>
      <charset val="128"/>
      <scheme val="minor"/>
    </font>
    <font>
      <vertAlign val="superscript"/>
      <sz val="11"/>
      <color theme="1"/>
      <name val="ＭＳ Ｐ明朝"/>
      <family val="1"/>
      <charset val="128"/>
    </font>
    <font>
      <vertAlign val="subscript"/>
      <sz val="11"/>
      <color theme="1"/>
      <name val="ＭＳ Ｐ明朝"/>
      <family val="1"/>
      <charset val="128"/>
    </font>
    <font>
      <sz val="14"/>
      <color rgb="FFFF0000"/>
      <name val="ＭＳ Ｐゴシック"/>
      <family val="3"/>
      <charset val="128"/>
    </font>
    <font>
      <sz val="11"/>
      <color rgb="FFFF0000"/>
      <name val="ＭＳ Ｐ明朝"/>
      <family val="1"/>
      <charset val="128"/>
    </font>
    <font>
      <sz val="14"/>
      <color rgb="FFFF0000"/>
      <name val="ＭＳ Ｐゴシック"/>
      <family val="3"/>
      <charset val="128"/>
      <scheme val="minor"/>
    </font>
    <font>
      <sz val="11"/>
      <color rgb="FFFF0000"/>
      <name val="ＭＳ Ｐゴシック"/>
      <family val="3"/>
      <charset val="128"/>
      <scheme val="minor"/>
    </font>
    <font>
      <b/>
      <sz val="11"/>
      <color rgb="FFFF0000"/>
      <name val="ＭＳ Ｐ明朝"/>
      <family val="1"/>
      <charset val="128"/>
    </font>
    <font>
      <sz val="9"/>
      <color rgb="FF000000"/>
      <name val="ＭＳ Ｐ明朝"/>
      <family val="1"/>
      <charset val="128"/>
    </font>
    <font>
      <sz val="11"/>
      <color theme="1"/>
      <name val="ＭＳ Ｐゴシック"/>
      <family val="3"/>
      <charset val="128"/>
      <scheme val="major"/>
    </font>
    <font>
      <sz val="12"/>
      <name val="ＭＳ Ｐ明朝"/>
      <family val="1"/>
      <charset val="128"/>
    </font>
    <font>
      <sz val="9"/>
      <color theme="1"/>
      <name val="Century"/>
      <family val="1"/>
    </font>
  </fonts>
  <fills count="18">
    <fill>
      <patternFill patternType="none"/>
    </fill>
    <fill>
      <patternFill patternType="gray125"/>
    </fill>
    <fill>
      <patternFill patternType="lightGray"/>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9"/>
      </patternFill>
    </fill>
    <fill>
      <patternFill patternType="solid">
        <fgColor rgb="FFFFFF00"/>
      </patternFill>
    </fill>
    <fill>
      <patternFill patternType="solid">
        <fgColor theme="5" tint="0.79998168889431442"/>
        <bgColor indexed="64"/>
      </patternFill>
    </fill>
    <fill>
      <patternFill patternType="solid">
        <fgColor indexed="31"/>
        <bgColor indexed="64"/>
      </patternFill>
    </fill>
    <fill>
      <patternFill patternType="solid">
        <fgColor indexed="13"/>
        <bgColor indexed="64"/>
      </patternFill>
    </fill>
    <fill>
      <patternFill patternType="solid">
        <fgColor theme="0"/>
        <bgColor indexed="64"/>
      </patternFill>
    </fill>
    <fill>
      <patternFill patternType="solid">
        <fgColor theme="8" tint="0.59996337778862885"/>
        <bgColor indexed="64"/>
      </patternFill>
    </fill>
    <fill>
      <patternFill patternType="solid">
        <fgColor rgb="FF92D050"/>
        <bgColor indexed="64"/>
      </patternFill>
    </fill>
    <fill>
      <patternFill patternType="solid">
        <fgColor rgb="FF00B050"/>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top style="double">
        <color indexed="64"/>
      </top>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top style="hair">
        <color indexed="64"/>
      </top>
      <bottom style="hair">
        <color indexed="64"/>
      </bottom>
      <diagonal/>
    </border>
    <border>
      <left/>
      <right/>
      <top style="double">
        <color indexed="64"/>
      </top>
      <bottom/>
      <diagonal/>
    </border>
    <border>
      <left/>
      <right style="thin">
        <color indexed="64"/>
      </right>
      <top style="double">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style="double">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Down="1">
      <left/>
      <right/>
      <top style="thin">
        <color indexed="64"/>
      </top>
      <bottom style="thin">
        <color indexed="64"/>
      </bottom>
      <diagonal style="thin">
        <color indexed="64"/>
      </diagonal>
    </border>
    <border>
      <left style="hair">
        <color indexed="64"/>
      </left>
      <right style="hair">
        <color indexed="64"/>
      </right>
      <top style="double">
        <color indexed="64"/>
      </top>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hair">
        <color indexed="64"/>
      </right>
      <top style="double">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hair">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style="thin">
        <color indexed="64"/>
      </right>
      <top/>
      <bottom style="double">
        <color indexed="64"/>
      </bottom>
      <diagonal style="hair">
        <color indexed="64"/>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double">
        <color indexed="64"/>
      </top>
      <bottom/>
      <diagonal style="hair">
        <color indexed="64"/>
      </diagonal>
    </border>
  </borders>
  <cellStyleXfs count="7">
    <xf numFmtId="0" fontId="0" fillId="0" borderId="0">
      <alignment vertical="center"/>
    </xf>
    <xf numFmtId="0" fontId="33" fillId="0" borderId="0" applyNumberFormat="0" applyFill="0" applyBorder="0" applyAlignment="0" applyProtection="0">
      <alignment vertical="top"/>
      <protection locked="0"/>
    </xf>
    <xf numFmtId="38" fontId="32" fillId="0" borderId="0" applyFont="0" applyFill="0" applyBorder="0" applyAlignment="0" applyProtection="0">
      <alignment vertical="center"/>
    </xf>
    <xf numFmtId="0" fontId="32"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298">
    <xf numFmtId="0" fontId="0" fillId="0" borderId="0" xfId="0">
      <alignment vertical="center"/>
    </xf>
    <xf numFmtId="0" fontId="34" fillId="0" borderId="0" xfId="0" applyFont="1">
      <alignment vertical="center"/>
    </xf>
    <xf numFmtId="0" fontId="35" fillId="0" borderId="0" xfId="0" applyFont="1" applyAlignment="1">
      <alignment horizontal="center" vertical="center"/>
    </xf>
    <xf numFmtId="0" fontId="36" fillId="0" borderId="0" xfId="0" applyFont="1">
      <alignment vertical="center"/>
    </xf>
    <xf numFmtId="0" fontId="37" fillId="0" borderId="0" xfId="0" applyFont="1">
      <alignment vertical="center"/>
    </xf>
    <xf numFmtId="0" fontId="12" fillId="0" borderId="2" xfId="0" applyFont="1" applyBorder="1" applyAlignment="1">
      <alignment horizontal="center" vertical="center"/>
    </xf>
    <xf numFmtId="0" fontId="12" fillId="0" borderId="8" xfId="0" applyFont="1" applyBorder="1" applyAlignment="1">
      <alignment vertical="center" wrapText="1"/>
    </xf>
    <xf numFmtId="0" fontId="12" fillId="0" borderId="8" xfId="0" applyFont="1" applyBorder="1" applyAlignment="1">
      <alignment horizontal="center" vertical="center"/>
    </xf>
    <xf numFmtId="0" fontId="36" fillId="0" borderId="2" xfId="0" applyFont="1" applyBorder="1">
      <alignment vertical="center"/>
    </xf>
    <xf numFmtId="0" fontId="38" fillId="0" borderId="0" xfId="0" applyFont="1">
      <alignment vertical="center"/>
    </xf>
    <xf numFmtId="0" fontId="12" fillId="0" borderId="11" xfId="0" applyFont="1" applyBorder="1">
      <alignment vertical="center"/>
    </xf>
    <xf numFmtId="0" fontId="12" fillId="0" borderId="0" xfId="0" applyFont="1">
      <alignment vertical="center"/>
    </xf>
    <xf numFmtId="0" fontId="39" fillId="0" borderId="0" xfId="0" applyFont="1">
      <alignment vertical="center"/>
    </xf>
    <xf numFmtId="0" fontId="36" fillId="0" borderId="0" xfId="0" quotePrefix="1" applyFont="1">
      <alignment vertical="center"/>
    </xf>
    <xf numFmtId="0" fontId="36" fillId="4" borderId="16" xfId="0" applyFont="1" applyFill="1" applyBorder="1" applyProtection="1">
      <alignment vertical="center"/>
      <protection locked="0"/>
    </xf>
    <xf numFmtId="0" fontId="36" fillId="4" borderId="17" xfId="0" applyFont="1" applyFill="1" applyBorder="1" applyProtection="1">
      <alignment vertical="center"/>
      <protection locked="0"/>
    </xf>
    <xf numFmtId="0" fontId="36" fillId="4" borderId="18" xfId="0" applyFont="1" applyFill="1" applyBorder="1" applyProtection="1">
      <alignment vertical="center"/>
      <protection locked="0"/>
    </xf>
    <xf numFmtId="0" fontId="34" fillId="0" borderId="0" xfId="0" quotePrefix="1" applyFont="1">
      <alignment vertical="center"/>
    </xf>
    <xf numFmtId="0" fontId="40" fillId="0" borderId="0" xfId="0" applyFont="1" applyAlignment="1">
      <alignment horizontal="center" vertical="center"/>
    </xf>
    <xf numFmtId="0" fontId="41" fillId="0" borderId="0" xfId="0" applyFont="1">
      <alignment vertical="center"/>
    </xf>
    <xf numFmtId="0" fontId="39" fillId="0" borderId="0" xfId="0" applyFont="1" applyAlignment="1">
      <alignment horizontal="left" vertical="center"/>
    </xf>
    <xf numFmtId="0" fontId="35" fillId="0" borderId="0" xfId="0" applyFont="1">
      <alignment vertical="center"/>
    </xf>
    <xf numFmtId="0" fontId="35" fillId="0" borderId="0" xfId="0" applyFont="1" applyAlignment="1">
      <alignment horizontal="left" vertical="center"/>
    </xf>
    <xf numFmtId="0" fontId="42" fillId="0" borderId="0" xfId="0" applyFont="1">
      <alignment vertical="center"/>
    </xf>
    <xf numFmtId="0" fontId="43" fillId="0" borderId="0" xfId="1" applyFont="1" applyAlignment="1" applyProtection="1">
      <alignment vertical="center"/>
    </xf>
    <xf numFmtId="0" fontId="35" fillId="0" borderId="0" xfId="0" quotePrefix="1" applyFont="1">
      <alignment vertical="center"/>
    </xf>
    <xf numFmtId="0" fontId="44" fillId="0" borderId="0" xfId="0" applyFont="1" applyAlignment="1">
      <alignment horizontal="left" vertical="center"/>
    </xf>
    <xf numFmtId="0" fontId="44" fillId="0" borderId="0" xfId="0" applyFont="1">
      <alignment vertical="center"/>
    </xf>
    <xf numFmtId="0" fontId="35" fillId="0" borderId="0" xfId="0" quotePrefix="1" applyFont="1" applyAlignment="1">
      <alignment horizontal="center" vertical="center"/>
    </xf>
    <xf numFmtId="0" fontId="35" fillId="4" borderId="1" xfId="0" applyFont="1" applyFill="1" applyBorder="1">
      <alignment vertical="center"/>
    </xf>
    <xf numFmtId="0" fontId="35" fillId="5" borderId="1" xfId="0" applyFont="1" applyFill="1" applyBorder="1">
      <alignment vertical="center"/>
    </xf>
    <xf numFmtId="0" fontId="35" fillId="6" borderId="1" xfId="0" applyFont="1" applyFill="1" applyBorder="1">
      <alignment vertical="center"/>
    </xf>
    <xf numFmtId="0" fontId="35" fillId="3" borderId="1" xfId="0" applyFont="1" applyFill="1" applyBorder="1">
      <alignment vertical="center"/>
    </xf>
    <xf numFmtId="0" fontId="35" fillId="0" borderId="1" xfId="0" applyFont="1" applyBorder="1">
      <alignment vertical="center"/>
    </xf>
    <xf numFmtId="0" fontId="18" fillId="0" borderId="0" xfId="0" applyFont="1">
      <alignment vertical="center"/>
    </xf>
    <xf numFmtId="0" fontId="8" fillId="0" borderId="0" xfId="0" applyFont="1">
      <alignment vertical="center"/>
    </xf>
    <xf numFmtId="0" fontId="17" fillId="0" borderId="0" xfId="0" applyFont="1">
      <alignment vertical="center"/>
    </xf>
    <xf numFmtId="0" fontId="45" fillId="0" borderId="0" xfId="0" applyFont="1">
      <alignment vertical="center"/>
    </xf>
    <xf numFmtId="0" fontId="36" fillId="0" borderId="0" xfId="0" applyFont="1" applyAlignment="1">
      <alignment horizontal="right" vertical="center"/>
    </xf>
    <xf numFmtId="38" fontId="36" fillId="0" borderId="0" xfId="2" applyFont="1" applyAlignment="1">
      <alignment horizontal="center" vertical="center"/>
    </xf>
    <xf numFmtId="0" fontId="36" fillId="4" borderId="0" xfId="0" applyFont="1" applyFill="1" applyProtection="1">
      <alignment vertical="center"/>
      <protection locked="0"/>
    </xf>
    <xf numFmtId="0" fontId="42" fillId="4" borderId="0" xfId="0" applyFont="1" applyFill="1" applyProtection="1">
      <alignment vertical="center"/>
      <protection locked="0"/>
    </xf>
    <xf numFmtId="0" fontId="46" fillId="0" borderId="0" xfId="0" applyFont="1" applyAlignment="1">
      <alignment vertical="center" shrinkToFit="1"/>
    </xf>
    <xf numFmtId="0" fontId="36" fillId="0" borderId="1" xfId="0" applyFont="1" applyBorder="1" applyAlignment="1">
      <alignment horizontal="center" vertical="center" shrinkToFit="1"/>
    </xf>
    <xf numFmtId="0" fontId="36" fillId="0" borderId="0" xfId="0" applyFont="1" applyAlignment="1">
      <alignment horizontal="left" vertical="center"/>
    </xf>
    <xf numFmtId="0" fontId="7" fillId="0" borderId="8" xfId="0" applyFont="1" applyBorder="1" applyAlignment="1">
      <alignment horizontal="center" vertical="center" wrapText="1"/>
    </xf>
    <xf numFmtId="0" fontId="7" fillId="0" borderId="0" xfId="0" applyFont="1">
      <alignment vertical="center"/>
    </xf>
    <xf numFmtId="0" fontId="36" fillId="4" borderId="0" xfId="0" applyFont="1" applyFill="1" applyAlignment="1" applyProtection="1">
      <alignment horizontal="left" vertical="center"/>
      <protection locked="0"/>
    </xf>
    <xf numFmtId="0" fontId="36" fillId="0" borderId="0" xfId="0" applyFont="1" applyAlignment="1">
      <alignment vertical="top"/>
    </xf>
    <xf numFmtId="0" fontId="11" fillId="0" borderId="0" xfId="0" applyFont="1">
      <alignment vertical="center"/>
    </xf>
    <xf numFmtId="0" fontId="36" fillId="0" borderId="1" xfId="0" applyFont="1" applyBorder="1" applyAlignment="1">
      <alignment vertical="center" shrinkToFit="1"/>
    </xf>
    <xf numFmtId="0" fontId="36" fillId="0" borderId="0" xfId="0" applyFont="1" applyAlignment="1">
      <alignment vertical="center" shrinkToFit="1"/>
    </xf>
    <xf numFmtId="0" fontId="42" fillId="0" borderId="0" xfId="0" applyFont="1" applyAlignment="1">
      <alignment vertical="center" shrinkToFit="1"/>
    </xf>
    <xf numFmtId="0" fontId="34" fillId="0" borderId="0" xfId="0" applyFont="1" applyAlignment="1">
      <alignment horizontal="center" vertical="center"/>
    </xf>
    <xf numFmtId="0" fontId="3" fillId="0" borderId="0" xfId="0" applyFont="1">
      <alignment vertical="center"/>
    </xf>
    <xf numFmtId="0" fontId="36" fillId="4" borderId="3" xfId="0" applyFont="1" applyFill="1" applyBorder="1" applyAlignment="1" applyProtection="1">
      <alignment horizontal="center" vertical="center" wrapText="1"/>
      <protection locked="0"/>
    </xf>
    <xf numFmtId="0" fontId="36" fillId="4" borderId="0" xfId="0" applyFont="1" applyFill="1" applyAlignment="1" applyProtection="1">
      <alignment horizontal="center" vertical="center" wrapText="1"/>
      <protection locked="0"/>
    </xf>
    <xf numFmtId="0" fontId="36" fillId="4" borderId="6" xfId="0" applyFont="1" applyFill="1" applyBorder="1" applyAlignment="1" applyProtection="1">
      <alignment horizontal="center" vertical="center" wrapText="1"/>
      <protection locked="0"/>
    </xf>
    <xf numFmtId="0" fontId="36" fillId="4" borderId="10" xfId="0" applyFont="1" applyFill="1" applyBorder="1" applyAlignment="1" applyProtection="1">
      <alignment horizontal="center" vertical="center" wrapText="1"/>
      <protection locked="0"/>
    </xf>
    <xf numFmtId="0" fontId="36" fillId="4" borderId="11" xfId="0" applyFont="1" applyFill="1" applyBorder="1" applyAlignment="1" applyProtection="1">
      <alignment horizontal="center" vertical="center" wrapText="1"/>
      <protection locked="0"/>
    </xf>
    <xf numFmtId="0" fontId="36" fillId="4" borderId="12" xfId="0" applyFont="1" applyFill="1" applyBorder="1" applyAlignment="1" applyProtection="1">
      <alignment horizontal="center" vertical="center" wrapText="1"/>
      <protection locked="0"/>
    </xf>
    <xf numFmtId="0" fontId="36" fillId="0" borderId="3" xfId="0" applyFont="1" applyBorder="1" applyAlignment="1">
      <alignment vertical="center" wrapText="1"/>
    </xf>
    <xf numFmtId="0" fontId="36" fillId="0" borderId="19" xfId="0" applyFont="1" applyBorder="1" applyAlignment="1">
      <alignment vertical="center" shrinkToFit="1"/>
    </xf>
    <xf numFmtId="0" fontId="11" fillId="0" borderId="0" xfId="0" applyFont="1" applyAlignment="1">
      <alignment vertical="top"/>
    </xf>
    <xf numFmtId="0" fontId="47" fillId="0" borderId="0" xfId="0" applyFont="1">
      <alignment vertical="center"/>
    </xf>
    <xf numFmtId="0" fontId="36" fillId="0" borderId="0" xfId="0" applyFont="1" applyAlignment="1">
      <alignment horizontal="center" vertical="center"/>
    </xf>
    <xf numFmtId="0" fontId="36" fillId="7" borderId="0" xfId="0" applyFont="1" applyFill="1" applyAlignment="1">
      <alignment horizontal="left" vertical="center"/>
    </xf>
    <xf numFmtId="0" fontId="42" fillId="0" borderId="0" xfId="0" applyFont="1" applyAlignment="1">
      <alignment horizontal="center" vertical="center"/>
    </xf>
    <xf numFmtId="0" fontId="36" fillId="0" borderId="4" xfId="0" applyFont="1" applyBorder="1">
      <alignment vertical="center"/>
    </xf>
    <xf numFmtId="0" fontId="36" fillId="0" borderId="10" xfId="0" applyFont="1" applyBorder="1">
      <alignment vertical="center"/>
    </xf>
    <xf numFmtId="0" fontId="36" fillId="0" borderId="5" xfId="0" applyFont="1" applyBorder="1" applyAlignment="1">
      <alignment horizontal="center" vertical="center"/>
    </xf>
    <xf numFmtId="0" fontId="36" fillId="0" borderId="12" xfId="0" applyFont="1" applyBorder="1" applyAlignment="1">
      <alignment horizontal="center" vertical="center"/>
    </xf>
    <xf numFmtId="0" fontId="36" fillId="0" borderId="11" xfId="0" applyFont="1" applyBorder="1" applyAlignment="1">
      <alignment horizontal="center" vertical="center"/>
    </xf>
    <xf numFmtId="0" fontId="36" fillId="0" borderId="13" xfId="0" quotePrefix="1" applyFont="1" applyBorder="1" applyAlignment="1">
      <alignment horizontal="center" vertical="center"/>
    </xf>
    <xf numFmtId="0" fontId="36" fillId="0" borderId="14" xfId="0" quotePrefix="1"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36" fillId="0" borderId="1" xfId="0" applyFont="1" applyBorder="1" applyAlignment="1">
      <alignment horizontal="center" vertical="center"/>
    </xf>
    <xf numFmtId="0" fontId="36" fillId="0" borderId="8" xfId="0" applyFont="1" applyBorder="1" applyAlignment="1">
      <alignment horizontal="center" vertical="center"/>
    </xf>
    <xf numFmtId="0" fontId="36" fillId="0" borderId="2" xfId="0" applyFont="1" applyBorder="1" applyAlignment="1">
      <alignment horizontal="center" vertical="center"/>
    </xf>
    <xf numFmtId="0" fontId="36" fillId="3" borderId="9" xfId="0" applyFont="1" applyFill="1" applyBorder="1" applyAlignment="1">
      <alignment horizontal="center" vertical="center"/>
    </xf>
    <xf numFmtId="0" fontId="7" fillId="0" borderId="9" xfId="0" applyFont="1" applyBorder="1">
      <alignment vertical="center"/>
    </xf>
    <xf numFmtId="0" fontId="36" fillId="0" borderId="9" xfId="0" applyFont="1" applyBorder="1" applyAlignment="1">
      <alignment horizontal="center" vertical="center"/>
    </xf>
    <xf numFmtId="0" fontId="11" fillId="0" borderId="0" xfId="0" applyFont="1" applyAlignment="1">
      <alignment vertical="center" wrapText="1"/>
    </xf>
    <xf numFmtId="0" fontId="36" fillId="0" borderId="11" xfId="0" applyFont="1" applyBorder="1">
      <alignment vertical="center"/>
    </xf>
    <xf numFmtId="0" fontId="36" fillId="0" borderId="9" xfId="0" applyFont="1" applyBorder="1" applyAlignment="1">
      <alignment vertical="center" wrapText="1"/>
    </xf>
    <xf numFmtId="0" fontId="36" fillId="4" borderId="1" xfId="0" applyFont="1" applyFill="1" applyBorder="1" applyAlignment="1" applyProtection="1">
      <alignment horizontal="center" vertical="center"/>
      <protection locked="0"/>
    </xf>
    <xf numFmtId="0" fontId="49" fillId="0" borderId="0" xfId="0" applyFont="1">
      <alignment vertical="center"/>
    </xf>
    <xf numFmtId="0" fontId="0" fillId="0" borderId="0" xfId="0" applyProtection="1">
      <alignment vertical="center"/>
      <protection hidden="1"/>
    </xf>
    <xf numFmtId="0" fontId="0" fillId="0" borderId="1" xfId="0" applyBorder="1" applyAlignment="1">
      <alignment horizontal="center" vertical="center"/>
    </xf>
    <xf numFmtId="0" fontId="0" fillId="8" borderId="1" xfId="0" applyFill="1" applyBorder="1" applyAlignment="1" applyProtection="1">
      <alignment horizontal="center" vertical="center"/>
      <protection locked="0"/>
    </xf>
    <xf numFmtId="0" fontId="0" fillId="0" borderId="1" xfId="0" applyBorder="1">
      <alignment vertical="center"/>
    </xf>
    <xf numFmtId="0" fontId="0" fillId="0" borderId="1" xfId="0" applyBorder="1" applyAlignment="1">
      <alignment vertical="center" shrinkToFit="1"/>
    </xf>
    <xf numFmtId="0" fontId="0" fillId="0" borderId="0" xfId="0" applyAlignment="1">
      <alignment vertical="top"/>
    </xf>
    <xf numFmtId="0" fontId="0" fillId="0" borderId="0" xfId="0" applyAlignment="1">
      <alignment horizontal="center" vertical="center"/>
    </xf>
    <xf numFmtId="0" fontId="0" fillId="0" borderId="1" xfId="0" applyBorder="1" applyAlignment="1">
      <alignment horizontal="center" vertical="center" shrinkToFit="1"/>
    </xf>
    <xf numFmtId="0" fontId="0" fillId="4" borderId="1" xfId="0" applyFill="1" applyBorder="1" applyAlignment="1" applyProtection="1">
      <alignment horizontal="center" vertical="center"/>
      <protection locked="0"/>
    </xf>
    <xf numFmtId="0" fontId="0" fillId="0" borderId="1" xfId="0" quotePrefix="1" applyBorder="1">
      <alignment vertical="center"/>
    </xf>
    <xf numFmtId="0" fontId="0" fillId="2" borderId="1" xfId="0" applyFill="1" applyBorder="1" applyAlignment="1">
      <alignment vertical="center" shrinkToFit="1"/>
    </xf>
    <xf numFmtId="0" fontId="0" fillId="2" borderId="1" xfId="0" applyFill="1" applyBorder="1" applyAlignment="1">
      <alignment horizontal="center" vertical="center"/>
    </xf>
    <xf numFmtId="0" fontId="0" fillId="0" borderId="13" xfId="0" applyBorder="1" applyAlignment="1">
      <alignment vertical="center" wrapText="1" shrinkToFit="1"/>
    </xf>
    <xf numFmtId="180" fontId="0" fillId="7" borderId="1" xfId="2" applyNumberFormat="1" applyFont="1" applyFill="1" applyBorder="1" applyAlignment="1" applyProtection="1">
      <alignment horizontal="center" vertical="center" shrinkToFit="1"/>
    </xf>
    <xf numFmtId="178" fontId="0" fillId="7" borderId="1" xfId="2" applyNumberFormat="1" applyFont="1" applyFill="1" applyBorder="1" applyAlignment="1" applyProtection="1">
      <alignment horizontal="center" vertical="center" shrinkToFit="1"/>
    </xf>
    <xf numFmtId="0" fontId="0" fillId="0" borderId="1" xfId="0" applyBorder="1" applyAlignment="1">
      <alignment vertical="center" wrapText="1" shrinkToFit="1"/>
    </xf>
    <xf numFmtId="178" fontId="0" fillId="7" borderId="1" xfId="2" applyNumberFormat="1" applyFont="1" applyFill="1" applyBorder="1" applyAlignment="1" applyProtection="1">
      <alignment horizontal="center" vertical="center"/>
    </xf>
    <xf numFmtId="0" fontId="0" fillId="0" borderId="9" xfId="0" applyBorder="1">
      <alignment vertical="center"/>
    </xf>
    <xf numFmtId="0" fontId="0" fillId="4" borderId="2" xfId="0" applyFill="1" applyBorder="1" applyAlignment="1" applyProtection="1">
      <alignment horizontal="center" vertical="center"/>
      <protection locked="0"/>
    </xf>
    <xf numFmtId="0" fontId="0" fillId="0" borderId="9" xfId="0" applyBorder="1" applyAlignment="1" applyProtection="1">
      <alignment vertical="center" shrinkToFit="1"/>
      <protection locked="0"/>
    </xf>
    <xf numFmtId="0" fontId="0" fillId="0" borderId="2" xfId="0" applyBorder="1" applyAlignment="1">
      <alignment horizontal="center" vertical="center"/>
    </xf>
    <xf numFmtId="0" fontId="0" fillId="4" borderId="1" xfId="0" applyFill="1" applyBorder="1" applyAlignment="1" applyProtection="1">
      <alignment vertical="center" shrinkToFit="1"/>
      <protection locked="0"/>
    </xf>
    <xf numFmtId="0" fontId="0" fillId="0" borderId="2" xfId="0" applyBorder="1">
      <alignment vertical="center"/>
    </xf>
    <xf numFmtId="0" fontId="9" fillId="0" borderId="1" xfId="0" applyFont="1" applyBorder="1" applyAlignment="1">
      <alignment horizontal="center" vertical="center" wrapText="1" shrinkToFit="1"/>
    </xf>
    <xf numFmtId="0" fontId="52" fillId="3" borderId="1" xfId="0" applyFont="1" applyFill="1" applyBorder="1" applyAlignment="1">
      <alignment horizontal="center" vertical="center" wrapText="1"/>
    </xf>
    <xf numFmtId="0" fontId="7" fillId="0" borderId="11" xfId="0" applyFont="1" applyBorder="1" applyAlignment="1">
      <alignment vertical="top"/>
    </xf>
    <xf numFmtId="0" fontId="36" fillId="0" borderId="3" xfId="0" applyFont="1" applyBorder="1">
      <alignment vertical="center"/>
    </xf>
    <xf numFmtId="0" fontId="36" fillId="0" borderId="4" xfId="0" applyFont="1" applyBorder="1" applyAlignment="1">
      <alignment horizontal="left" vertical="center"/>
    </xf>
    <xf numFmtId="176" fontId="36" fillId="0" borderId="4" xfId="0" applyNumberFormat="1" applyFont="1" applyBorder="1">
      <alignment vertical="center"/>
    </xf>
    <xf numFmtId="176" fontId="36" fillId="0" borderId="0" xfId="0" applyNumberFormat="1" applyFont="1">
      <alignment vertical="center"/>
    </xf>
    <xf numFmtId="0" fontId="36" fillId="0" borderId="6" xfId="0" applyFont="1" applyBorder="1" applyAlignment="1">
      <alignment horizontal="center" vertical="center"/>
    </xf>
    <xf numFmtId="0" fontId="36" fillId="0" borderId="0" xfId="0" applyFont="1" applyAlignment="1">
      <alignment vertical="center" wrapText="1"/>
    </xf>
    <xf numFmtId="0" fontId="36" fillId="0" borderId="7" xfId="0" applyFont="1" applyBorder="1">
      <alignment vertical="center"/>
    </xf>
    <xf numFmtId="0" fontId="36" fillId="0" borderId="8" xfId="0" applyFont="1" applyBorder="1">
      <alignment vertical="center"/>
    </xf>
    <xf numFmtId="0" fontId="36" fillId="0" borderId="9" xfId="0" applyFont="1" applyBorder="1">
      <alignment vertical="center"/>
    </xf>
    <xf numFmtId="0" fontId="36" fillId="0" borderId="6" xfId="0" applyFont="1" applyBorder="1">
      <alignment vertical="center"/>
    </xf>
    <xf numFmtId="38" fontId="7" fillId="0" borderId="4" xfId="2" applyFont="1" applyFill="1" applyBorder="1" applyAlignment="1">
      <alignment horizontal="center" vertical="center"/>
    </xf>
    <xf numFmtId="0" fontId="47" fillId="0" borderId="5" xfId="0" applyFont="1" applyBorder="1" applyAlignment="1">
      <alignment horizontal="left" vertical="center"/>
    </xf>
    <xf numFmtId="38" fontId="7" fillId="0" borderId="0" xfId="2" applyFont="1" applyFill="1" applyBorder="1" applyAlignment="1">
      <alignment horizontal="center" vertical="center"/>
    </xf>
    <xf numFmtId="0" fontId="47" fillId="0" borderId="6" xfId="0" applyFont="1" applyBorder="1" applyAlignment="1">
      <alignment horizontal="left" vertical="center"/>
    </xf>
    <xf numFmtId="0" fontId="36" fillId="0" borderId="12" xfId="0" applyFont="1" applyBorder="1">
      <alignment vertical="center"/>
    </xf>
    <xf numFmtId="38" fontId="7" fillId="0" borderId="11" xfId="2" applyFont="1" applyFill="1" applyBorder="1" applyAlignment="1">
      <alignment horizontal="center" vertical="center"/>
    </xf>
    <xf numFmtId="0" fontId="47" fillId="0" borderId="12" xfId="0" applyFont="1" applyBorder="1" applyAlignment="1">
      <alignment horizontal="left" vertical="center"/>
    </xf>
    <xf numFmtId="0" fontId="7" fillId="0" borderId="11" xfId="0" applyFont="1" applyBorder="1">
      <alignment vertical="center"/>
    </xf>
    <xf numFmtId="0" fontId="36" fillId="0" borderId="4" xfId="0" applyFont="1" applyBorder="1" applyAlignment="1">
      <alignment horizontal="center" vertical="center"/>
    </xf>
    <xf numFmtId="0" fontId="39" fillId="0" borderId="0" xfId="0" applyFont="1" applyAlignment="1">
      <alignment horizontal="right" vertical="center"/>
    </xf>
    <xf numFmtId="0" fontId="56" fillId="0" borderId="0" xfId="0" applyFont="1">
      <alignment vertical="center"/>
    </xf>
    <xf numFmtId="0" fontId="56" fillId="0" borderId="0" xfId="0" applyFont="1" applyAlignment="1">
      <alignment horizontal="center" vertical="center"/>
    </xf>
    <xf numFmtId="0" fontId="36" fillId="7" borderId="0" xfId="0" applyFont="1" applyFill="1">
      <alignment vertical="center"/>
    </xf>
    <xf numFmtId="0" fontId="36" fillId="7" borderId="0" xfId="0" applyFont="1" applyFill="1" applyAlignment="1">
      <alignment vertical="center" shrinkToFit="1"/>
    </xf>
    <xf numFmtId="0" fontId="12" fillId="0" borderId="0" xfId="0" applyFont="1" applyAlignment="1">
      <alignment horizontal="justify" vertical="center"/>
    </xf>
    <xf numFmtId="0" fontId="36" fillId="0" borderId="5" xfId="0" applyFont="1" applyBorder="1">
      <alignment vertical="center"/>
    </xf>
    <xf numFmtId="0" fontId="36" fillId="3" borderId="0" xfId="0" applyFont="1" applyFill="1">
      <alignment vertical="center"/>
    </xf>
    <xf numFmtId="0" fontId="60" fillId="0" borderId="0" xfId="0" applyFont="1">
      <alignment vertical="center"/>
    </xf>
    <xf numFmtId="0" fontId="39" fillId="0" borderId="0" xfId="0" applyFont="1" applyAlignment="1">
      <alignment horizontal="right" vertical="center" wrapText="1"/>
    </xf>
    <xf numFmtId="0" fontId="36" fillId="0" borderId="8" xfId="0" applyFont="1" applyBorder="1" applyAlignment="1">
      <alignment vertical="center" wrapText="1"/>
    </xf>
    <xf numFmtId="0" fontId="36" fillId="0" borderId="8" xfId="0" applyFont="1" applyBorder="1" applyAlignment="1">
      <alignment vertical="center" shrinkToFit="1"/>
    </xf>
    <xf numFmtId="0" fontId="12" fillId="0" borderId="2" xfId="0" applyFont="1" applyBorder="1">
      <alignment vertical="center"/>
    </xf>
    <xf numFmtId="0" fontId="36" fillId="0" borderId="1" xfId="0" quotePrefix="1" applyFont="1" applyBorder="1" applyAlignment="1">
      <alignment horizontal="center" vertical="center"/>
    </xf>
    <xf numFmtId="0" fontId="11" fillId="0" borderId="0" xfId="0" applyFont="1" applyAlignment="1">
      <alignment horizontal="right" vertical="top" wrapText="1"/>
    </xf>
    <xf numFmtId="0" fontId="11" fillId="0" borderId="0" xfId="0" applyFont="1" applyAlignment="1">
      <alignment vertical="top" wrapText="1"/>
    </xf>
    <xf numFmtId="0" fontId="12" fillId="0" borderId="1" xfId="0" applyFont="1" applyBorder="1" applyAlignment="1">
      <alignment horizontal="center" vertical="center"/>
    </xf>
    <xf numFmtId="0" fontId="11" fillId="0" borderId="0" xfId="0" applyFont="1" applyAlignment="1"/>
    <xf numFmtId="0" fontId="11" fillId="0" borderId="0" xfId="0" applyFont="1" applyAlignment="1">
      <alignment horizontal="right" vertical="center"/>
    </xf>
    <xf numFmtId="0" fontId="13" fillId="0" borderId="0" xfId="0" applyFont="1" applyAlignment="1">
      <alignment horizontal="left" vertical="center" wrapText="1"/>
    </xf>
    <xf numFmtId="0" fontId="7" fillId="0" borderId="0" xfId="0" quotePrefix="1" applyFont="1">
      <alignment vertical="center"/>
    </xf>
    <xf numFmtId="0" fontId="11" fillId="0" borderId="0" xfId="0" applyFont="1" applyAlignment="1">
      <alignment horizontal="left" vertical="center" wrapText="1"/>
    </xf>
    <xf numFmtId="0" fontId="7" fillId="0" borderId="0" xfId="0" applyFont="1" applyAlignment="1">
      <alignment vertical="center" wrapText="1"/>
    </xf>
    <xf numFmtId="0" fontId="36" fillId="0" borderId="7" xfId="0" applyFont="1" applyBorder="1" applyAlignment="1">
      <alignment vertical="center" wrapText="1"/>
    </xf>
    <xf numFmtId="0" fontId="11" fillId="0" borderId="7" xfId="0" applyFont="1" applyBorder="1">
      <alignment vertical="center"/>
    </xf>
    <xf numFmtId="0" fontId="12" fillId="0" borderId="4" xfId="0" applyFont="1" applyBorder="1">
      <alignment vertical="center"/>
    </xf>
    <xf numFmtId="0" fontId="12" fillId="0" borderId="5" xfId="0" applyFont="1" applyBorder="1">
      <alignment vertical="center"/>
    </xf>
    <xf numFmtId="0" fontId="12" fillId="0" borderId="7" xfId="0" applyFont="1" applyBorder="1" applyAlignment="1">
      <alignment vertical="center" wrapText="1"/>
    </xf>
    <xf numFmtId="0" fontId="12" fillId="0" borderId="10" xfId="0" applyFont="1" applyBorder="1">
      <alignment vertical="center"/>
    </xf>
    <xf numFmtId="0" fontId="12" fillId="0" borderId="12" xfId="0" applyFont="1" applyBorder="1">
      <alignment vertical="center"/>
    </xf>
    <xf numFmtId="0" fontId="12" fillId="0" borderId="10" xfId="0" applyFont="1" applyBorder="1" applyAlignment="1">
      <alignment vertical="center" wrapText="1"/>
    </xf>
    <xf numFmtId="38" fontId="12" fillId="3" borderId="1" xfId="2" applyFont="1" applyFill="1" applyBorder="1" applyAlignment="1" applyProtection="1">
      <alignment horizontal="center" vertical="center" wrapText="1"/>
    </xf>
    <xf numFmtId="0" fontId="12" fillId="0" borderId="9" xfId="0" applyFont="1" applyBorder="1" applyAlignment="1">
      <alignment vertical="center" wrapText="1"/>
    </xf>
    <xf numFmtId="0" fontId="12" fillId="0" borderId="2" xfId="0" applyFont="1" applyBorder="1" applyAlignment="1">
      <alignment vertical="center" wrapText="1"/>
    </xf>
    <xf numFmtId="0" fontId="12" fillId="0" borderId="15" xfId="0" applyFont="1" applyBorder="1" applyAlignment="1">
      <alignment vertical="center" wrapText="1"/>
    </xf>
    <xf numFmtId="0" fontId="12" fillId="0" borderId="0" xfId="0" applyFont="1" applyAlignment="1">
      <alignment horizontal="left" vertical="center" indent="1"/>
    </xf>
    <xf numFmtId="0" fontId="12" fillId="0" borderId="0" xfId="0" applyFont="1" applyAlignment="1">
      <alignment vertical="center" wrapText="1"/>
    </xf>
    <xf numFmtId="38" fontId="12" fillId="0" borderId="0" xfId="2" applyFont="1" applyFill="1" applyBorder="1" applyAlignment="1" applyProtection="1">
      <alignment vertical="center" wrapText="1"/>
    </xf>
    <xf numFmtId="0" fontId="12" fillId="0" borderId="0" xfId="0" applyFont="1" applyAlignment="1">
      <alignment horizontal="center" vertical="center" wrapText="1"/>
    </xf>
    <xf numFmtId="178" fontId="12" fillId="0" borderId="0" xfId="2" applyNumberFormat="1" applyFont="1" applyFill="1" applyBorder="1" applyAlignment="1" applyProtection="1">
      <alignment horizontal="center" vertical="center" wrapText="1"/>
    </xf>
    <xf numFmtId="38" fontId="36" fillId="0" borderId="0" xfId="0" applyNumberFormat="1" applyFont="1" applyAlignment="1">
      <alignment horizontal="center" vertical="center"/>
    </xf>
    <xf numFmtId="0" fontId="7" fillId="0" borderId="0" xfId="0" applyFont="1" applyAlignment="1"/>
    <xf numFmtId="20" fontId="7" fillId="0" borderId="9" xfId="0" applyNumberFormat="1" applyFont="1" applyBorder="1" applyAlignment="1">
      <alignment horizontal="center" vertical="center" wrapText="1"/>
    </xf>
    <xf numFmtId="20" fontId="7" fillId="0" borderId="2" xfId="0" applyNumberFormat="1" applyFont="1" applyBorder="1" applyAlignment="1">
      <alignment horizontal="center" vertical="center" wrapText="1"/>
    </xf>
    <xf numFmtId="20" fontId="7" fillId="0" borderId="9" xfId="0" applyNumberFormat="1" applyFont="1" applyBorder="1" applyAlignment="1">
      <alignment vertical="center" wrapText="1"/>
    </xf>
    <xf numFmtId="0" fontId="12" fillId="0" borderId="8" xfId="0" applyFont="1" applyBorder="1" applyAlignment="1">
      <alignment horizontal="center" vertical="center" wrapText="1"/>
    </xf>
    <xf numFmtId="0" fontId="7" fillId="0" borderId="0" xfId="0" applyFont="1" applyAlignment="1">
      <alignment horizontal="justify" vertical="center"/>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7" xfId="0" applyFont="1" applyBorder="1">
      <alignment vertical="center"/>
    </xf>
    <xf numFmtId="0" fontId="7" fillId="0" borderId="4" xfId="0" applyFont="1" applyBorder="1">
      <alignment vertical="center"/>
    </xf>
    <xf numFmtId="0" fontId="7" fillId="0" borderId="5" xfId="0" applyFont="1" applyBorder="1" applyAlignment="1">
      <alignment horizontal="center" vertical="center"/>
    </xf>
    <xf numFmtId="0" fontId="7" fillId="0" borderId="5" xfId="0" applyFont="1" applyBorder="1">
      <alignment vertical="center"/>
    </xf>
    <xf numFmtId="0" fontId="7" fillId="0" borderId="8" xfId="0" applyFont="1" applyBorder="1">
      <alignment vertical="center"/>
    </xf>
    <xf numFmtId="0" fontId="7" fillId="0" borderId="2" xfId="0" applyFont="1" applyBorder="1" applyAlignment="1">
      <alignment horizontal="center" vertical="center"/>
    </xf>
    <xf numFmtId="0" fontId="7" fillId="0" borderId="2" xfId="0" applyFont="1" applyBorder="1">
      <alignment vertical="center"/>
    </xf>
    <xf numFmtId="0" fontId="7" fillId="0" borderId="10" xfId="0" applyFont="1" applyBorder="1">
      <alignment vertical="center"/>
    </xf>
    <xf numFmtId="0" fontId="7" fillId="0" borderId="12" xfId="0" applyFont="1" applyBorder="1" applyAlignment="1">
      <alignment horizontal="center" vertical="center"/>
    </xf>
    <xf numFmtId="0" fontId="36" fillId="0" borderId="2" xfId="0" quotePrefix="1" applyFont="1" applyBorder="1">
      <alignment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left" vertical="center" indent="1"/>
    </xf>
    <xf numFmtId="38" fontId="7" fillId="0" borderId="0" xfId="2" applyFont="1" applyBorder="1" applyAlignment="1">
      <alignment vertical="center" wrapText="1"/>
    </xf>
    <xf numFmtId="0" fontId="7" fillId="0" borderId="0" xfId="0" applyFont="1" applyAlignment="1">
      <alignment horizontal="center" vertical="center" shrinkToFit="1"/>
    </xf>
    <xf numFmtId="0" fontId="7" fillId="0" borderId="0" xfId="0" applyFont="1" applyAlignment="1">
      <alignment vertical="center" shrinkToFit="1"/>
    </xf>
    <xf numFmtId="38" fontId="7" fillId="0" borderId="0" xfId="2" applyFont="1" applyFill="1" applyBorder="1" applyAlignment="1" applyProtection="1">
      <alignment vertical="center"/>
    </xf>
    <xf numFmtId="0" fontId="36" fillId="4" borderId="3" xfId="0" applyFont="1" applyFill="1" applyBorder="1" applyAlignment="1" applyProtection="1">
      <alignment vertical="top" wrapText="1"/>
      <protection locked="0"/>
    </xf>
    <xf numFmtId="0" fontId="36" fillId="4" borderId="0" xfId="0" applyFont="1" applyFill="1" applyAlignment="1" applyProtection="1">
      <alignment vertical="top" wrapText="1"/>
      <protection locked="0"/>
    </xf>
    <xf numFmtId="0" fontId="36" fillId="4" borderId="6" xfId="0" applyFont="1" applyFill="1" applyBorder="1" applyAlignment="1" applyProtection="1">
      <alignment vertical="top" wrapText="1"/>
      <protection locked="0"/>
    </xf>
    <xf numFmtId="0" fontId="36" fillId="4" borderId="10" xfId="0" applyFont="1" applyFill="1" applyBorder="1" applyAlignment="1" applyProtection="1">
      <alignment vertical="top" wrapText="1"/>
      <protection locked="0"/>
    </xf>
    <xf numFmtId="0" fontId="36" fillId="4" borderId="11" xfId="0" applyFont="1" applyFill="1" applyBorder="1" applyAlignment="1" applyProtection="1">
      <alignment vertical="top" wrapText="1"/>
      <protection locked="0"/>
    </xf>
    <xf numFmtId="0" fontId="36" fillId="4" borderId="12" xfId="0" applyFont="1" applyFill="1" applyBorder="1" applyAlignment="1" applyProtection="1">
      <alignment vertical="top" wrapText="1"/>
      <protection locked="0"/>
    </xf>
    <xf numFmtId="0" fontId="36" fillId="0" borderId="8" xfId="0" applyFont="1" applyBorder="1" applyAlignment="1">
      <alignment horizontal="center" vertical="center" wrapText="1"/>
    </xf>
    <xf numFmtId="0" fontId="36" fillId="0" borderId="2" xfId="0" applyFont="1" applyBorder="1" applyAlignment="1">
      <alignment horizontal="center" vertical="center" wrapText="1"/>
    </xf>
    <xf numFmtId="0" fontId="13" fillId="0" borderId="0" xfId="0" applyFont="1" applyAlignment="1">
      <alignment vertical="center" wrapText="1"/>
    </xf>
    <xf numFmtId="0" fontId="11" fillId="0" borderId="0" xfId="0" applyFont="1" applyAlignment="1">
      <alignment horizontal="right" vertical="center" wrapText="1"/>
    </xf>
    <xf numFmtId="176" fontId="7" fillId="3" borderId="0" xfId="0" applyNumberFormat="1" applyFont="1" applyFill="1" applyAlignment="1">
      <alignment vertical="center" wrapText="1"/>
    </xf>
    <xf numFmtId="176" fontId="7" fillId="0" borderId="0" xfId="0" applyNumberFormat="1" applyFont="1" applyAlignment="1">
      <alignment vertical="center" wrapText="1"/>
    </xf>
    <xf numFmtId="0" fontId="13" fillId="0" borderId="0" xfId="0" applyFont="1" applyAlignment="1">
      <alignment horizontal="right" vertical="center"/>
    </xf>
    <xf numFmtId="0" fontId="13" fillId="0" borderId="0" xfId="0" applyFont="1" applyAlignment="1">
      <alignment horizontal="center" vertical="center" wrapText="1"/>
    </xf>
    <xf numFmtId="176" fontId="13" fillId="0" borderId="0" xfId="0" applyNumberFormat="1" applyFont="1" applyAlignment="1">
      <alignment horizontal="center" vertical="center" wrapText="1"/>
    </xf>
    <xf numFmtId="14" fontId="36" fillId="0" borderId="0" xfId="0" applyNumberFormat="1" applyFont="1">
      <alignment vertical="center"/>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3" xfId="0" applyFont="1" applyBorder="1" applyAlignment="1">
      <alignment horizontal="left" vertical="center"/>
    </xf>
    <xf numFmtId="0" fontId="12" fillId="0" borderId="0" xfId="0" applyFont="1" applyAlignment="1">
      <alignment horizontal="left" vertical="center"/>
    </xf>
    <xf numFmtId="0" fontId="12" fillId="0" borderId="0" xfId="0" applyFont="1" applyAlignment="1">
      <alignment horizontal="center" vertical="center"/>
    </xf>
    <xf numFmtId="0" fontId="12" fillId="0" borderId="3" xfId="0" applyFont="1" applyBorder="1" applyAlignment="1">
      <alignment horizontal="center" vertical="center"/>
    </xf>
    <xf numFmtId="38" fontId="7" fillId="0" borderId="3" xfId="2" applyFont="1" applyFill="1" applyBorder="1" applyAlignment="1">
      <alignment horizontal="center" vertical="center"/>
    </xf>
    <xf numFmtId="38" fontId="7" fillId="0" borderId="6" xfId="2" applyFont="1" applyFill="1" applyBorder="1" applyAlignment="1">
      <alignment horizontal="center" vertical="center"/>
    </xf>
    <xf numFmtId="0" fontId="12" fillId="0" borderId="6" xfId="0" applyFont="1" applyBorder="1">
      <alignment vertical="center"/>
    </xf>
    <xf numFmtId="0" fontId="12" fillId="0" borderId="3" xfId="0" applyFont="1" applyBorder="1">
      <alignment vertical="center"/>
    </xf>
    <xf numFmtId="0" fontId="36" fillId="0" borderId="3" xfId="0" applyFont="1" applyBorder="1" applyAlignment="1">
      <alignment horizontal="center" vertical="center"/>
    </xf>
    <xf numFmtId="0" fontId="12" fillId="0" borderId="6" xfId="0" applyFont="1" applyBorder="1" applyAlignment="1">
      <alignment vertical="center" wrapText="1"/>
    </xf>
    <xf numFmtId="0" fontId="36" fillId="0" borderId="3" xfId="0" applyFont="1" applyBorder="1" applyAlignment="1">
      <alignment horizontal="left" vertical="center"/>
    </xf>
    <xf numFmtId="0" fontId="13" fillId="0" borderId="3" xfId="0" applyFont="1" applyBorder="1" applyAlignment="1">
      <alignment vertical="center" wrapText="1"/>
    </xf>
    <xf numFmtId="0" fontId="13" fillId="0" borderId="9" xfId="0" applyFont="1" applyBorder="1" applyAlignment="1">
      <alignment horizontal="left" vertical="center"/>
    </xf>
    <xf numFmtId="0" fontId="12" fillId="0" borderId="8" xfId="0" applyFont="1" applyBorder="1" applyAlignment="1">
      <alignment horizontal="left" vertical="center" indent="1"/>
    </xf>
    <xf numFmtId="0" fontId="12" fillId="0" borderId="8" xfId="0" applyFont="1" applyBorder="1">
      <alignment vertical="center"/>
    </xf>
    <xf numFmtId="38" fontId="12" fillId="0" borderId="9" xfId="2" applyFont="1" applyBorder="1" applyAlignment="1">
      <alignment vertical="center" wrapText="1"/>
    </xf>
    <xf numFmtId="38" fontId="12" fillId="0" borderId="8" xfId="2" applyFont="1" applyBorder="1" applyAlignment="1">
      <alignment vertical="center" wrapText="1"/>
    </xf>
    <xf numFmtId="0" fontId="11" fillId="0" borderId="0" xfId="0" applyFont="1" applyAlignment="1">
      <alignment horizontal="left" vertical="center"/>
    </xf>
    <xf numFmtId="0" fontId="13" fillId="0" borderId="0" xfId="0" applyFont="1" applyAlignment="1">
      <alignment horizontal="left" vertical="center"/>
    </xf>
    <xf numFmtId="38" fontId="12" fillId="0" borderId="0" xfId="2" applyFont="1" applyBorder="1" applyAlignment="1">
      <alignment vertical="center" wrapText="1"/>
    </xf>
    <xf numFmtId="0" fontId="11" fillId="0" borderId="0" xfId="0" applyFont="1" applyAlignment="1">
      <alignment horizontal="left" vertical="center" indent="1"/>
    </xf>
    <xf numFmtId="38" fontId="11" fillId="0" borderId="0" xfId="2" applyFont="1" applyBorder="1" applyAlignment="1">
      <alignment vertical="center" wrapText="1"/>
    </xf>
    <xf numFmtId="0" fontId="36" fillId="0" borderId="0" xfId="0" applyFont="1" applyAlignment="1">
      <alignment horizontal="left" vertical="center" wrapText="1"/>
    </xf>
    <xf numFmtId="0" fontId="12" fillId="0" borderId="7" xfId="0" applyFont="1" applyBorder="1" applyAlignment="1">
      <alignment horizontal="left" vertical="center" indent="1"/>
    </xf>
    <xf numFmtId="0" fontId="12" fillId="0" borderId="3" xfId="0" applyFont="1" applyBorder="1" applyAlignment="1">
      <alignment horizontal="left" vertical="center" indent="1"/>
    </xf>
    <xf numFmtId="0" fontId="12" fillId="0" borderId="3" xfId="0" applyFont="1" applyBorder="1" applyAlignment="1">
      <alignment vertical="center" wrapText="1"/>
    </xf>
    <xf numFmtId="0" fontId="12" fillId="0" borderId="10" xfId="0" applyFont="1" applyBorder="1" applyAlignment="1">
      <alignment horizontal="left" vertical="center" indent="1"/>
    </xf>
    <xf numFmtId="0" fontId="12" fillId="0" borderId="4" xfId="0" applyFont="1" applyBorder="1" applyAlignment="1">
      <alignment vertical="center" wrapText="1"/>
    </xf>
    <xf numFmtId="0" fontId="12" fillId="0" borderId="4" xfId="0" applyFont="1" applyBorder="1" applyAlignment="1">
      <alignment horizontal="center" vertical="center" wrapText="1"/>
    </xf>
    <xf numFmtId="0" fontId="12" fillId="0" borderId="5" xfId="0" applyFont="1" applyBorder="1" applyAlignment="1">
      <alignment vertical="center" wrapText="1"/>
    </xf>
    <xf numFmtId="0" fontId="7" fillId="0" borderId="0" xfId="0" applyFont="1" applyAlignment="1">
      <alignment horizontal="center" vertical="center"/>
    </xf>
    <xf numFmtId="0" fontId="12" fillId="3" borderId="9" xfId="0" applyFont="1" applyFill="1" applyBorder="1" applyAlignment="1">
      <alignment horizontal="center" vertical="center" wrapText="1"/>
    </xf>
    <xf numFmtId="0" fontId="12" fillId="0" borderId="9" xfId="0" applyFont="1" applyBorder="1" applyAlignment="1">
      <alignment horizontal="left" vertical="center" indent="1"/>
    </xf>
    <xf numFmtId="0" fontId="12" fillId="0" borderId="11" xfId="0" applyFont="1" applyBorder="1" applyAlignment="1">
      <alignment vertical="center" wrapText="1"/>
    </xf>
    <xf numFmtId="0" fontId="12" fillId="0" borderId="12" xfId="0" applyFont="1" applyBorder="1" applyAlignment="1">
      <alignment vertical="center" wrapText="1"/>
    </xf>
    <xf numFmtId="0" fontId="12" fillId="0" borderId="7" xfId="0" applyFont="1" applyBorder="1">
      <alignment vertical="center"/>
    </xf>
    <xf numFmtId="0" fontId="63" fillId="0" borderId="8" xfId="1" applyFont="1" applyBorder="1" applyAlignment="1" applyProtection="1">
      <alignment vertical="center" shrinkToFit="1"/>
    </xf>
    <xf numFmtId="38" fontId="12" fillId="0" borderId="0" xfId="2" applyFont="1" applyBorder="1" applyAlignment="1">
      <alignment horizontal="center" vertical="center" wrapText="1"/>
    </xf>
    <xf numFmtId="0" fontId="11" fillId="0" borderId="0" xfId="0" applyFont="1" applyAlignment="1">
      <alignment horizontal="center" vertical="center" wrapText="1"/>
    </xf>
    <xf numFmtId="38" fontId="11" fillId="0" borderId="0" xfId="2" applyFont="1" applyBorder="1" applyAlignment="1">
      <alignment horizontal="center" vertical="center" wrapText="1"/>
    </xf>
    <xf numFmtId="0" fontId="12" fillId="0" borderId="12" xfId="0" applyFont="1" applyBorder="1" applyAlignment="1">
      <alignment horizontal="center" vertical="center"/>
    </xf>
    <xf numFmtId="0" fontId="12" fillId="0" borderId="7" xfId="0" quotePrefix="1" applyFont="1" applyBorder="1" applyAlignment="1">
      <alignment horizontal="center" vertical="center"/>
    </xf>
    <xf numFmtId="38" fontId="7" fillId="4" borderId="3" xfId="2" quotePrefix="1" applyFont="1" applyFill="1" applyBorder="1" applyAlignment="1" applyProtection="1">
      <alignment horizontal="right" vertical="center"/>
      <protection locked="0"/>
    </xf>
    <xf numFmtId="0" fontId="13" fillId="0" borderId="5" xfId="0" applyFont="1" applyBorder="1" applyAlignment="1">
      <alignment horizontal="center" vertical="center"/>
    </xf>
    <xf numFmtId="38" fontId="13" fillId="4" borderId="7" xfId="2" quotePrefix="1" applyFont="1" applyFill="1" applyBorder="1" applyAlignment="1" applyProtection="1">
      <alignment horizontal="right" vertical="center" wrapText="1"/>
      <protection locked="0"/>
    </xf>
    <xf numFmtId="0" fontId="11" fillId="0" borderId="5" xfId="0" applyFont="1" applyBorder="1" applyAlignment="1">
      <alignment horizontal="center" vertical="center"/>
    </xf>
    <xf numFmtId="178" fontId="13" fillId="3" borderId="7" xfId="2" applyNumberFormat="1" applyFont="1" applyFill="1" applyBorder="1" applyAlignment="1">
      <alignment horizontal="right" vertical="center" wrapText="1"/>
    </xf>
    <xf numFmtId="0" fontId="12" fillId="0" borderId="5" xfId="0" applyFont="1" applyBorder="1" applyAlignment="1">
      <alignment horizontal="center" vertical="center"/>
    </xf>
    <xf numFmtId="0" fontId="12" fillId="0" borderId="10" xfId="0" applyFont="1" applyBorder="1" applyAlignment="1">
      <alignment horizontal="right" vertical="center"/>
    </xf>
    <xf numFmtId="0" fontId="13" fillId="0" borderId="12" xfId="0" applyFont="1" applyBorder="1" applyAlignment="1">
      <alignment horizontal="center" vertical="center"/>
    </xf>
    <xf numFmtId="0" fontId="13" fillId="0" borderId="10" xfId="0" applyFont="1" applyBorder="1" applyAlignment="1">
      <alignment vertical="center" wrapText="1"/>
    </xf>
    <xf numFmtId="0" fontId="12" fillId="0" borderId="11" xfId="0" applyFont="1" applyBorder="1" applyAlignment="1">
      <alignment horizontal="center" vertical="center"/>
    </xf>
    <xf numFmtId="0" fontId="11" fillId="0" borderId="10" xfId="0" applyFont="1" applyBorder="1" applyAlignment="1">
      <alignment horizontal="right" vertical="center"/>
    </xf>
    <xf numFmtId="0" fontId="11" fillId="0" borderId="12" xfId="0" applyFont="1" applyBorder="1" applyAlignment="1">
      <alignment horizontal="right" vertical="center"/>
    </xf>
    <xf numFmtId="0" fontId="13" fillId="0" borderId="10" xfId="0" applyFont="1" applyBorder="1" applyAlignment="1">
      <alignment horizontal="right" vertical="center" wrapText="1"/>
    </xf>
    <xf numFmtId="0" fontId="12" fillId="0" borderId="7" xfId="0" applyFont="1" applyBorder="1" applyAlignment="1">
      <alignment horizontal="left" vertical="center" wrapText="1"/>
    </xf>
    <xf numFmtId="0" fontId="11" fillId="0" borderId="0" xfId="0" applyFont="1" applyAlignment="1">
      <alignment horizontal="center" vertical="center"/>
    </xf>
    <xf numFmtId="178" fontId="36" fillId="0" borderId="0" xfId="0" applyNumberFormat="1" applyFont="1" applyAlignment="1">
      <alignment horizontal="center" vertical="center"/>
    </xf>
    <xf numFmtId="0" fontId="13" fillId="4" borderId="0" xfId="0" applyFont="1" applyFill="1" applyAlignment="1" applyProtection="1">
      <alignment horizontal="left" vertical="center" wrapText="1"/>
      <protection locked="0"/>
    </xf>
    <xf numFmtId="0" fontId="13" fillId="4" borderId="0" xfId="0" applyFont="1" applyFill="1" applyAlignment="1" applyProtection="1">
      <alignment horizontal="center" vertical="center" wrapText="1"/>
      <protection locked="0"/>
    </xf>
    <xf numFmtId="0" fontId="36" fillId="0" borderId="0" xfId="0" applyFont="1" applyAlignment="1">
      <alignment horizontal="right" vertical="top"/>
    </xf>
    <xf numFmtId="0" fontId="12" fillId="0" borderId="13"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9" xfId="0" applyFont="1" applyBorder="1" applyAlignment="1">
      <alignment horizontal="center" vertical="center"/>
    </xf>
    <xf numFmtId="0" fontId="12" fillId="0" borderId="10" xfId="0" applyFont="1" applyBorder="1" applyAlignment="1">
      <alignment horizontal="center" vertical="center" wrapText="1"/>
    </xf>
    <xf numFmtId="0" fontId="12" fillId="0" borderId="14" xfId="0" applyFont="1" applyBorder="1" applyAlignment="1">
      <alignment horizontal="center" vertical="center"/>
    </xf>
    <xf numFmtId="0" fontId="11" fillId="0" borderId="7" xfId="0" applyFont="1" applyBorder="1" applyAlignment="1">
      <alignment horizontal="left" vertical="top"/>
    </xf>
    <xf numFmtId="38" fontId="7" fillId="0" borderId="13" xfId="2" applyFont="1" applyBorder="1" applyAlignment="1">
      <alignment horizontal="center" vertical="center"/>
    </xf>
    <xf numFmtId="38" fontId="12" fillId="0" borderId="7" xfId="2" applyFont="1" applyBorder="1" applyAlignment="1">
      <alignment vertical="center" wrapText="1"/>
    </xf>
    <xf numFmtId="0" fontId="12" fillId="4" borderId="10" xfId="0" applyFont="1" applyFill="1" applyBorder="1" applyAlignment="1" applyProtection="1">
      <alignment horizontal="left" vertical="center"/>
      <protection locked="0"/>
    </xf>
    <xf numFmtId="38" fontId="7" fillId="4" borderId="10" xfId="2" applyFont="1" applyFill="1" applyBorder="1" applyAlignment="1" applyProtection="1">
      <alignment horizontal="center" vertical="center"/>
      <protection locked="0"/>
    </xf>
    <xf numFmtId="38" fontId="12" fillId="4" borderId="10" xfId="2" applyFont="1" applyFill="1" applyBorder="1" applyAlignment="1" applyProtection="1">
      <alignment horizontal="center" vertical="center" wrapText="1"/>
      <protection locked="0"/>
    </xf>
    <xf numFmtId="0" fontId="12" fillId="4" borderId="19" xfId="0" applyFont="1" applyFill="1" applyBorder="1" applyAlignment="1" applyProtection="1">
      <alignment horizontal="center" vertical="center" wrapText="1"/>
      <protection locked="0"/>
    </xf>
    <xf numFmtId="0" fontId="12" fillId="4" borderId="10" xfId="0" applyFont="1" applyFill="1" applyBorder="1" applyProtection="1">
      <alignment vertical="center"/>
      <protection locked="0"/>
    </xf>
    <xf numFmtId="0" fontId="12" fillId="4" borderId="10" xfId="0" applyFont="1" applyFill="1" applyBorder="1" applyAlignment="1" applyProtection="1">
      <alignment horizontal="center" vertical="center"/>
      <protection locked="0"/>
    </xf>
    <xf numFmtId="0" fontId="12" fillId="4" borderId="1" xfId="0" applyFont="1" applyFill="1" applyBorder="1" applyAlignment="1" applyProtection="1">
      <alignment horizontal="center" vertical="center" wrapText="1"/>
      <protection locked="0"/>
    </xf>
    <xf numFmtId="0" fontId="12" fillId="4" borderId="9" xfId="0" quotePrefix="1" applyFont="1" applyFill="1" applyBorder="1" applyProtection="1">
      <alignment vertical="center"/>
      <protection locked="0"/>
    </xf>
    <xf numFmtId="38" fontId="7" fillId="4" borderId="9" xfId="2" applyFont="1" applyFill="1" applyBorder="1" applyAlignment="1" applyProtection="1">
      <alignment horizontal="center" vertical="center"/>
      <protection locked="0"/>
    </xf>
    <xf numFmtId="38" fontId="12" fillId="4" borderId="9" xfId="2" applyFont="1" applyFill="1" applyBorder="1" applyAlignment="1" applyProtection="1">
      <alignment horizontal="center" vertical="center" wrapText="1"/>
      <protection locked="0"/>
    </xf>
    <xf numFmtId="0" fontId="12" fillId="4" borderId="10" xfId="0" applyFont="1" applyFill="1" applyBorder="1" applyAlignment="1" applyProtection="1">
      <alignment horizontal="left" vertical="center" indent="1"/>
      <protection locked="0"/>
    </xf>
    <xf numFmtId="0" fontId="12" fillId="0" borderId="6" xfId="0" applyFont="1" applyBorder="1" applyAlignment="1" applyProtection="1">
      <alignment horizontal="left" vertical="center" indent="1"/>
      <protection locked="0"/>
    </xf>
    <xf numFmtId="0" fontId="12" fillId="4" borderId="11" xfId="0" applyFont="1" applyFill="1" applyBorder="1" applyAlignment="1" applyProtection="1">
      <alignment horizontal="left" vertical="center" indent="1"/>
      <protection locked="0"/>
    </xf>
    <xf numFmtId="0" fontId="12" fillId="4" borderId="9" xfId="0" quotePrefix="1" applyFont="1" applyFill="1" applyBorder="1" applyAlignment="1" applyProtection="1">
      <alignment horizontal="center" vertical="center"/>
      <protection locked="0"/>
    </xf>
    <xf numFmtId="0" fontId="39" fillId="0" borderId="0" xfId="0" applyFont="1" applyAlignment="1">
      <alignment vertical="top" wrapText="1"/>
    </xf>
    <xf numFmtId="38" fontId="36" fillId="3" borderId="1" xfId="2" applyFont="1" applyFill="1" applyBorder="1" applyAlignment="1">
      <alignment vertical="center" shrinkToFit="1"/>
    </xf>
    <xf numFmtId="38" fontId="36" fillId="3" borderId="1" xfId="2" applyFont="1" applyFill="1" applyBorder="1">
      <alignment vertical="center"/>
    </xf>
    <xf numFmtId="178" fontId="36" fillId="3" borderId="1" xfId="2" applyNumberFormat="1" applyFont="1" applyFill="1" applyBorder="1">
      <alignment vertical="center"/>
    </xf>
    <xf numFmtId="38" fontId="36" fillId="4" borderId="1" xfId="2" applyFont="1" applyFill="1" applyBorder="1" applyProtection="1">
      <alignment vertical="center"/>
      <protection locked="0"/>
    </xf>
    <xf numFmtId="178" fontId="36" fillId="0" borderId="0" xfId="2" applyNumberFormat="1" applyFont="1">
      <alignment vertical="center"/>
    </xf>
    <xf numFmtId="0" fontId="65" fillId="0" borderId="0" xfId="0" applyFont="1">
      <alignment vertical="center"/>
    </xf>
    <xf numFmtId="38" fontId="36" fillId="4" borderId="1" xfId="2" applyFont="1" applyFill="1" applyBorder="1" applyAlignment="1" applyProtection="1">
      <alignment vertical="center"/>
      <protection locked="0"/>
    </xf>
    <xf numFmtId="0" fontId="36" fillId="4" borderId="1" xfId="0" applyFont="1" applyFill="1" applyBorder="1" applyProtection="1">
      <alignment vertical="center"/>
      <protection locked="0"/>
    </xf>
    <xf numFmtId="38" fontId="36" fillId="3" borderId="1" xfId="2" applyFont="1" applyFill="1" applyBorder="1" applyAlignment="1" applyProtection="1">
      <alignment vertical="center"/>
      <protection locked="0"/>
    </xf>
    <xf numFmtId="38" fontId="36" fillId="3" borderId="1" xfId="2" applyFont="1" applyFill="1" applyBorder="1" applyAlignment="1">
      <alignment vertical="center"/>
    </xf>
    <xf numFmtId="0" fontId="36" fillId="0" borderId="1" xfId="0" applyFont="1" applyBorder="1">
      <alignment vertical="center"/>
    </xf>
    <xf numFmtId="38" fontId="36" fillId="7" borderId="1" xfId="2" applyFont="1" applyFill="1" applyBorder="1">
      <alignment vertical="center"/>
    </xf>
    <xf numFmtId="178" fontId="36" fillId="7" borderId="1" xfId="2" applyNumberFormat="1" applyFont="1" applyFill="1" applyBorder="1">
      <alignment vertical="center"/>
    </xf>
    <xf numFmtId="0" fontId="36" fillId="7" borderId="1" xfId="0" applyFont="1" applyFill="1" applyBorder="1">
      <alignment vertical="center"/>
    </xf>
    <xf numFmtId="0" fontId="7" fillId="4" borderId="1" xfId="0" applyFont="1" applyFill="1" applyBorder="1" applyAlignment="1" applyProtection="1">
      <alignment horizontal="center" vertical="center" wrapText="1" shrinkToFit="1"/>
      <protection locked="0"/>
    </xf>
    <xf numFmtId="0" fontId="7" fillId="4" borderId="1" xfId="0" applyFont="1" applyFill="1" applyBorder="1" applyAlignment="1" applyProtection="1">
      <alignment horizontal="center" vertical="center" shrinkToFit="1"/>
      <protection locked="0"/>
    </xf>
    <xf numFmtId="0" fontId="5" fillId="4" borderId="1" xfId="0" applyFont="1" applyFill="1" applyBorder="1" applyAlignment="1" applyProtection="1">
      <alignment horizontal="center" vertical="center" shrinkToFit="1"/>
      <protection locked="0"/>
    </xf>
    <xf numFmtId="38" fontId="50" fillId="4" borderId="1" xfId="2" applyFont="1" applyFill="1" applyBorder="1" applyAlignment="1" applyProtection="1">
      <alignment horizontal="center" vertical="center" shrinkToFit="1"/>
      <protection locked="0"/>
    </xf>
    <xf numFmtId="0" fontId="50" fillId="4" borderId="1" xfId="0" applyFont="1" applyFill="1" applyBorder="1" applyAlignment="1" applyProtection="1">
      <alignment horizontal="center" vertical="center" shrinkToFit="1"/>
      <protection locked="0"/>
    </xf>
    <xf numFmtId="0" fontId="50" fillId="4" borderId="1" xfId="0" applyFont="1" applyFill="1" applyBorder="1" applyAlignment="1" applyProtection="1">
      <alignment vertical="center" shrinkToFit="1"/>
      <protection locked="0"/>
    </xf>
    <xf numFmtId="0" fontId="9" fillId="4" borderId="1" xfId="0" applyFont="1" applyFill="1" applyBorder="1" applyAlignment="1" applyProtection="1">
      <alignment horizontal="center" vertical="center" shrinkToFit="1"/>
      <protection locked="0"/>
    </xf>
    <xf numFmtId="0" fontId="9" fillId="4" borderId="1" xfId="0" applyFont="1" applyFill="1" applyBorder="1" applyAlignment="1" applyProtection="1">
      <alignment vertical="center" shrinkToFit="1"/>
      <protection locked="0"/>
    </xf>
    <xf numFmtId="179" fontId="0" fillId="4" borderId="1" xfId="0" applyNumberFormat="1" applyFill="1" applyBorder="1" applyAlignment="1" applyProtection="1">
      <alignment horizontal="center" vertical="center" shrinkToFit="1"/>
      <protection locked="0"/>
    </xf>
    <xf numFmtId="38" fontId="0" fillId="4" borderId="1" xfId="2" applyFont="1" applyFill="1" applyBorder="1" applyAlignment="1" applyProtection="1">
      <alignment horizontal="center" vertical="center" shrinkToFit="1"/>
      <protection locked="0"/>
    </xf>
    <xf numFmtId="0" fontId="4" fillId="0" borderId="1" xfId="0" applyFont="1"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left" vertical="center" shrinkToFit="1"/>
    </xf>
    <xf numFmtId="0" fontId="0" fillId="0" borderId="0" xfId="0" applyAlignment="1">
      <alignment horizontal="left" vertical="center"/>
    </xf>
    <xf numFmtId="0" fontId="7" fillId="0" borderId="0" xfId="0" applyFont="1" applyAlignment="1">
      <alignment horizontal="right" vertical="center"/>
    </xf>
    <xf numFmtId="0" fontId="36" fillId="0" borderId="0" xfId="0" applyFont="1" applyProtection="1">
      <alignment vertical="center"/>
      <protection locked="0"/>
    </xf>
    <xf numFmtId="0" fontId="12" fillId="0" borderId="0" xfId="3" applyFont="1">
      <alignment vertical="center"/>
    </xf>
    <xf numFmtId="0" fontId="67" fillId="0" borderId="0" xfId="3" applyFont="1">
      <alignment vertical="center"/>
    </xf>
    <xf numFmtId="0" fontId="36" fillId="0" borderId="0" xfId="3" applyFont="1">
      <alignment vertical="center"/>
    </xf>
    <xf numFmtId="0" fontId="58" fillId="0" borderId="0" xfId="3" applyFont="1" applyAlignment="1">
      <alignment horizontal="center" vertical="center"/>
    </xf>
    <xf numFmtId="0" fontId="7" fillId="0" borderId="0" xfId="3" applyFont="1" applyAlignment="1">
      <alignment horizontal="center" vertical="center"/>
    </xf>
    <xf numFmtId="0" fontId="12" fillId="0" borderId="47" xfId="3" applyFont="1" applyBorder="1">
      <alignment vertical="center"/>
    </xf>
    <xf numFmtId="178" fontId="12" fillId="13" borderId="44" xfId="5" applyNumberFormat="1" applyFont="1" applyFill="1" applyBorder="1" applyAlignment="1" applyProtection="1">
      <alignment vertical="center" shrinkToFit="1"/>
      <protection locked="0"/>
    </xf>
    <xf numFmtId="0" fontId="12" fillId="13" borderId="45" xfId="3" applyFont="1" applyFill="1" applyBorder="1" applyAlignment="1" applyProtection="1">
      <alignment vertical="center" shrinkToFit="1"/>
      <protection locked="0"/>
    </xf>
    <xf numFmtId="178" fontId="12" fillId="0" borderId="48" xfId="2" applyNumberFormat="1" applyFont="1" applyFill="1" applyBorder="1" applyAlignment="1" applyProtection="1">
      <alignment vertical="center" shrinkToFit="1"/>
    </xf>
    <xf numFmtId="0" fontId="45" fillId="0" borderId="0" xfId="0" applyFont="1" applyAlignment="1">
      <alignment vertical="top" wrapText="1"/>
    </xf>
    <xf numFmtId="0" fontId="69" fillId="0" borderId="0" xfId="0" applyFont="1" applyAlignment="1">
      <alignment vertical="top" wrapText="1"/>
    </xf>
    <xf numFmtId="0" fontId="12" fillId="0" borderId="49" xfId="3" applyFont="1" applyBorder="1">
      <alignment vertical="center"/>
    </xf>
    <xf numFmtId="178" fontId="12" fillId="13" borderId="44" xfId="2" applyNumberFormat="1" applyFont="1" applyFill="1" applyBorder="1" applyAlignment="1" applyProtection="1">
      <alignment vertical="center" shrinkToFit="1"/>
      <protection locked="0"/>
    </xf>
    <xf numFmtId="178" fontId="12" fillId="0" borderId="41" xfId="2" quotePrefix="1" applyNumberFormat="1" applyFont="1" applyFill="1" applyBorder="1" applyAlignment="1" applyProtection="1">
      <alignment horizontal="center" vertical="center" shrinkToFit="1"/>
    </xf>
    <xf numFmtId="0" fontId="12" fillId="0" borderId="51" xfId="3" quotePrefix="1" applyFont="1" applyBorder="1" applyAlignment="1">
      <alignment horizontal="center" vertical="center" shrinkToFit="1"/>
    </xf>
    <xf numFmtId="0" fontId="45" fillId="0" borderId="0" xfId="3" applyFont="1">
      <alignment vertical="center"/>
    </xf>
    <xf numFmtId="0" fontId="12" fillId="0" borderId="0" xfId="3" applyFont="1" applyAlignment="1">
      <alignment horizontal="center" vertical="center"/>
    </xf>
    <xf numFmtId="0" fontId="12" fillId="0" borderId="53" xfId="3" applyFont="1" applyBorder="1">
      <alignment vertical="center"/>
    </xf>
    <xf numFmtId="178" fontId="12" fillId="0" borderId="54" xfId="2" applyNumberFormat="1" applyFont="1" applyFill="1" applyBorder="1" applyAlignment="1" applyProtection="1">
      <alignment vertical="center" shrinkToFit="1"/>
    </xf>
    <xf numFmtId="0" fontId="12" fillId="0" borderId="56" xfId="3" quotePrefix="1" applyFont="1" applyBorder="1" applyAlignment="1">
      <alignment horizontal="center" vertical="center"/>
    </xf>
    <xf numFmtId="178" fontId="70" fillId="0" borderId="57" xfId="2" applyNumberFormat="1" applyFont="1" applyBorder="1" applyAlignment="1">
      <alignment vertical="center" shrinkToFit="1"/>
    </xf>
    <xf numFmtId="0" fontId="12" fillId="0" borderId="45" xfId="3" quotePrefix="1" applyFont="1" applyBorder="1" applyAlignment="1">
      <alignment horizontal="center" vertical="center"/>
    </xf>
    <xf numFmtId="178" fontId="12" fillId="13" borderId="68" xfId="4" applyNumberFormat="1" applyFont="1" applyFill="1" applyBorder="1" applyAlignment="1" applyProtection="1">
      <alignment vertical="center" shrinkToFit="1"/>
      <protection locked="0"/>
    </xf>
    <xf numFmtId="0" fontId="12" fillId="13" borderId="69" xfId="3" applyFont="1" applyFill="1" applyBorder="1" applyAlignment="1" applyProtection="1">
      <alignment vertical="center" shrinkToFit="1"/>
      <protection locked="0"/>
    </xf>
    <xf numFmtId="178" fontId="12" fillId="13" borderId="44" xfId="4" applyNumberFormat="1" applyFont="1" applyFill="1" applyBorder="1" applyAlignment="1" applyProtection="1">
      <alignment vertical="center" shrinkToFit="1"/>
      <protection locked="0"/>
    </xf>
    <xf numFmtId="182" fontId="12" fillId="0" borderId="0" xfId="4" applyNumberFormat="1" applyFont="1" applyBorder="1" applyAlignment="1">
      <alignment horizontal="center" vertical="center"/>
    </xf>
    <xf numFmtId="0" fontId="36" fillId="0" borderId="0" xfId="3" applyFont="1" applyAlignment="1">
      <alignment horizontal="center" vertical="center"/>
    </xf>
    <xf numFmtId="38" fontId="36" fillId="0" borderId="0" xfId="2" applyFont="1">
      <alignment vertical="center"/>
    </xf>
    <xf numFmtId="0" fontId="36" fillId="4" borderId="0" xfId="0" applyFont="1" applyFill="1" applyAlignment="1" applyProtection="1">
      <alignment horizontal="center" vertical="center"/>
      <protection locked="0"/>
    </xf>
    <xf numFmtId="0" fontId="36" fillId="4" borderId="9" xfId="0" applyFont="1" applyFill="1" applyBorder="1" applyProtection="1">
      <alignment vertical="center"/>
      <protection locked="0"/>
    </xf>
    <xf numFmtId="0" fontId="36" fillId="4" borderId="8" xfId="0" applyFont="1" applyFill="1" applyBorder="1" applyProtection="1">
      <alignment vertical="center"/>
      <protection locked="0"/>
    </xf>
    <xf numFmtId="0" fontId="36" fillId="4" borderId="2" xfId="0" applyFont="1" applyFill="1" applyBorder="1" applyProtection="1">
      <alignment vertical="center"/>
      <protection locked="0"/>
    </xf>
    <xf numFmtId="0" fontId="0" fillId="4" borderId="1" xfId="0" quotePrefix="1" applyFill="1" applyBorder="1" applyProtection="1">
      <alignment vertical="center"/>
      <protection locked="0"/>
    </xf>
    <xf numFmtId="49" fontId="0" fillId="4" borderId="1" xfId="0" quotePrefix="1" applyNumberFormat="1" applyFill="1" applyBorder="1" applyProtection="1">
      <alignment vertical="center"/>
      <protection locked="0"/>
    </xf>
    <xf numFmtId="178" fontId="12" fillId="0" borderId="67" xfId="4" quotePrefix="1" applyNumberFormat="1" applyFont="1" applyFill="1" applyBorder="1" applyAlignment="1" applyProtection="1">
      <alignment horizontal="center" vertical="center" shrinkToFit="1"/>
    </xf>
    <xf numFmtId="0" fontId="12" fillId="0" borderId="74" xfId="3" quotePrefix="1" applyFont="1" applyBorder="1" applyAlignment="1">
      <alignment horizontal="center" vertical="center" shrinkToFit="1"/>
    </xf>
    <xf numFmtId="178" fontId="12" fillId="0" borderId="57" xfId="4" applyNumberFormat="1" applyFont="1" applyBorder="1" applyAlignment="1" applyProtection="1">
      <alignment vertical="center" shrinkToFit="1"/>
    </xf>
    <xf numFmtId="178" fontId="12" fillId="0" borderId="39" xfId="2" quotePrefix="1" applyNumberFormat="1" applyFont="1" applyBorder="1" applyAlignment="1">
      <alignment vertical="center" shrinkToFit="1"/>
    </xf>
    <xf numFmtId="38" fontId="0" fillId="4" borderId="1" xfId="2" applyFont="1" applyFill="1" applyBorder="1" applyAlignment="1" applyProtection="1">
      <alignment horizontal="center" vertical="center"/>
      <protection locked="0"/>
    </xf>
    <xf numFmtId="0" fontId="76" fillId="0" borderId="1" xfId="0" applyFont="1" applyBorder="1" applyAlignment="1">
      <alignment horizontal="center" vertical="center" shrinkToFit="1"/>
    </xf>
    <xf numFmtId="0" fontId="36" fillId="3" borderId="0" xfId="0" applyFont="1" applyFill="1" applyAlignment="1">
      <alignment vertical="center" textRotation="255"/>
    </xf>
    <xf numFmtId="0" fontId="36" fillId="14" borderId="11" xfId="0" applyFont="1" applyFill="1" applyBorder="1" applyAlignment="1">
      <alignment vertical="center" textRotation="255"/>
    </xf>
    <xf numFmtId="0" fontId="7" fillId="14" borderId="2" xfId="0" applyFont="1" applyFill="1" applyBorder="1" applyAlignment="1">
      <alignment vertical="center" wrapText="1"/>
    </xf>
    <xf numFmtId="40" fontId="7" fillId="14" borderId="2" xfId="2" applyNumberFormat="1" applyFont="1" applyFill="1" applyBorder="1" applyAlignment="1">
      <alignment vertical="center" wrapText="1"/>
    </xf>
    <xf numFmtId="0" fontId="0" fillId="14" borderId="0" xfId="0" applyFill="1">
      <alignment vertical="center"/>
    </xf>
    <xf numFmtId="0" fontId="39" fillId="0" borderId="1" xfId="0" applyFont="1" applyBorder="1">
      <alignment vertical="center"/>
    </xf>
    <xf numFmtId="178" fontId="36" fillId="15" borderId="0" xfId="2" applyNumberFormat="1" applyFont="1" applyFill="1" applyAlignment="1">
      <alignment horizontal="center" vertical="center"/>
    </xf>
    <xf numFmtId="178" fontId="36" fillId="4" borderId="1" xfId="2" applyNumberFormat="1" applyFont="1" applyFill="1" applyBorder="1" applyProtection="1">
      <alignment vertical="center"/>
      <protection locked="0"/>
    </xf>
    <xf numFmtId="178" fontId="36" fillId="3" borderId="1" xfId="2" applyNumberFormat="1" applyFont="1" applyFill="1" applyBorder="1" applyProtection="1">
      <alignment vertical="center"/>
    </xf>
    <xf numFmtId="0" fontId="13" fillId="0" borderId="1" xfId="0" applyFont="1" applyBorder="1">
      <alignment vertical="center"/>
    </xf>
    <xf numFmtId="0" fontId="12" fillId="0" borderId="37"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9" xfId="3" applyFont="1" applyBorder="1" applyAlignment="1">
      <alignment horizontal="center" vertical="center" wrapText="1"/>
    </xf>
    <xf numFmtId="0" fontId="36" fillId="0" borderId="4" xfId="3" quotePrefix="1" applyFont="1" applyBorder="1">
      <alignment vertical="center"/>
    </xf>
    <xf numFmtId="38" fontId="36" fillId="7" borderId="1" xfId="0" applyNumberFormat="1" applyFont="1" applyFill="1" applyBorder="1">
      <alignment vertical="center"/>
    </xf>
    <xf numFmtId="178" fontId="36" fillId="7" borderId="1" xfId="0" applyNumberFormat="1" applyFont="1" applyFill="1" applyBorder="1">
      <alignment vertical="center"/>
    </xf>
    <xf numFmtId="0" fontId="36" fillId="0" borderId="15" xfId="0" applyFont="1" applyBorder="1">
      <alignment vertical="center"/>
    </xf>
    <xf numFmtId="38" fontId="12" fillId="0" borderId="36" xfId="2" applyFont="1" applyFill="1" applyBorder="1" applyAlignment="1">
      <alignment vertical="center" shrinkToFit="1"/>
    </xf>
    <xf numFmtId="178" fontId="12" fillId="0" borderId="33" xfId="2" applyNumberFormat="1" applyFont="1" applyBorder="1" applyAlignment="1" applyProtection="1">
      <alignment vertical="center" shrinkToFit="1"/>
    </xf>
    <xf numFmtId="178" fontId="12" fillId="0" borderId="48" xfId="2" quotePrefix="1" applyNumberFormat="1" applyFont="1" applyBorder="1" applyAlignment="1">
      <alignment vertical="center" shrinkToFit="1"/>
    </xf>
    <xf numFmtId="178" fontId="12" fillId="0" borderId="54" xfId="2" quotePrefix="1" applyNumberFormat="1" applyFont="1" applyBorder="1" applyAlignment="1">
      <alignment vertical="center" shrinkToFit="1"/>
    </xf>
    <xf numFmtId="0" fontId="36" fillId="14" borderId="0" xfId="0" applyFont="1" applyFill="1">
      <alignment vertical="center"/>
    </xf>
    <xf numFmtId="0" fontId="36" fillId="14" borderId="3" xfId="0" applyFont="1" applyFill="1" applyBorder="1">
      <alignment vertical="center"/>
    </xf>
    <xf numFmtId="0" fontId="36" fillId="14" borderId="0" xfId="0" applyFont="1" applyFill="1" applyAlignment="1">
      <alignment horizontal="left" vertical="center"/>
    </xf>
    <xf numFmtId="0" fontId="36" fillId="14" borderId="6" xfId="0" applyFont="1" applyFill="1" applyBorder="1" applyAlignment="1">
      <alignment horizontal="center" vertical="center"/>
    </xf>
    <xf numFmtId="0" fontId="36" fillId="14" borderId="0" xfId="0" applyFont="1" applyFill="1" applyAlignment="1">
      <alignment horizontal="center" vertical="center"/>
    </xf>
    <xf numFmtId="0" fontId="36" fillId="14" borderId="10" xfId="0" applyFont="1" applyFill="1" applyBorder="1">
      <alignment vertical="center"/>
    </xf>
    <xf numFmtId="0" fontId="36" fillId="14" borderId="11" xfId="0" applyFont="1" applyFill="1" applyBorder="1">
      <alignment vertical="center"/>
    </xf>
    <xf numFmtId="0" fontId="36" fillId="14" borderId="11" xfId="0" applyFont="1" applyFill="1" applyBorder="1" applyAlignment="1">
      <alignment horizontal="center" vertical="center"/>
    </xf>
    <xf numFmtId="0" fontId="36" fillId="14" borderId="12" xfId="0" applyFont="1" applyFill="1" applyBorder="1" applyAlignment="1">
      <alignment horizontal="center" vertical="center"/>
    </xf>
    <xf numFmtId="0" fontId="11" fillId="14" borderId="0" xfId="0" applyFont="1" applyFill="1">
      <alignment vertical="center"/>
    </xf>
    <xf numFmtId="0" fontId="39" fillId="14" borderId="0" xfId="0" applyFont="1" applyFill="1">
      <alignment vertical="center"/>
    </xf>
    <xf numFmtId="0" fontId="11" fillId="14" borderId="0" xfId="0" applyFont="1" applyFill="1" applyAlignment="1">
      <alignment horizontal="right" vertical="center"/>
    </xf>
    <xf numFmtId="0" fontId="36" fillId="14" borderId="0" xfId="0" applyFont="1" applyFill="1" applyAlignment="1">
      <alignment vertical="center" wrapText="1"/>
    </xf>
    <xf numFmtId="0" fontId="36" fillId="14" borderId="0" xfId="0" applyFont="1" applyFill="1" applyAlignment="1">
      <alignment vertical="center" shrinkToFit="1"/>
    </xf>
    <xf numFmtId="0" fontId="42" fillId="14" borderId="0" xfId="0" applyFont="1" applyFill="1" applyAlignment="1">
      <alignment horizontal="center" vertical="center"/>
    </xf>
    <xf numFmtId="0" fontId="36" fillId="14" borderId="0" xfId="0" applyFont="1" applyFill="1" applyAlignment="1">
      <alignment horizontal="right" vertical="center"/>
    </xf>
    <xf numFmtId="0" fontId="42" fillId="14" borderId="0" xfId="0" applyFont="1" applyFill="1" applyAlignment="1">
      <alignment vertical="center" shrinkToFit="1"/>
    </xf>
    <xf numFmtId="0" fontId="7" fillId="14" borderId="0" xfId="0" applyFont="1" applyFill="1">
      <alignment vertical="center"/>
    </xf>
    <xf numFmtId="0" fontId="7" fillId="14" borderId="11" xfId="0" applyFont="1" applyFill="1" applyBorder="1" applyAlignment="1">
      <alignment vertical="top"/>
    </xf>
    <xf numFmtId="0" fontId="36" fillId="14" borderId="4" xfId="0" applyFont="1" applyFill="1" applyBorder="1">
      <alignment vertical="center"/>
    </xf>
    <xf numFmtId="0" fontId="36" fillId="14" borderId="4" xfId="0" applyFont="1" applyFill="1" applyBorder="1" applyAlignment="1">
      <alignment horizontal="left" vertical="center"/>
    </xf>
    <xf numFmtId="176" fontId="36" fillId="14" borderId="4" xfId="0" applyNumberFormat="1" applyFont="1" applyFill="1" applyBorder="1">
      <alignment vertical="center"/>
    </xf>
    <xf numFmtId="0" fontId="36" fillId="14" borderId="5" xfId="0" applyFont="1" applyFill="1" applyBorder="1" applyAlignment="1">
      <alignment horizontal="center" vertical="center"/>
    </xf>
    <xf numFmtId="176" fontId="36" fillId="14" borderId="0" xfId="0" applyNumberFormat="1" applyFont="1" applyFill="1">
      <alignment vertical="center"/>
    </xf>
    <xf numFmtId="0" fontId="36" fillId="4" borderId="1" xfId="0" applyFont="1" applyFill="1" applyBorder="1" applyAlignment="1">
      <alignment horizontal="center" vertical="center" shrinkToFit="1"/>
    </xf>
    <xf numFmtId="178" fontId="36" fillId="7" borderId="1" xfId="2" applyNumberFormat="1" applyFont="1" applyFill="1" applyBorder="1" applyAlignment="1">
      <alignment vertical="center" shrinkToFit="1"/>
    </xf>
    <xf numFmtId="0" fontId="0" fillId="0" borderId="0" xfId="0" quotePrefix="1">
      <alignment vertical="center"/>
    </xf>
    <xf numFmtId="0" fontId="0" fillId="0" borderId="9" xfId="0" applyBorder="1" applyAlignment="1">
      <alignment vertical="center" shrinkToFit="1"/>
    </xf>
    <xf numFmtId="0" fontId="0" fillId="0" borderId="2" xfId="0" applyBorder="1" applyAlignment="1">
      <alignment vertical="center" shrinkToFit="1"/>
    </xf>
    <xf numFmtId="0" fontId="34" fillId="0" borderId="8" xfId="0" applyFont="1" applyBorder="1" applyAlignment="1">
      <alignment horizontal="center" vertical="center" shrinkToFit="1"/>
    </xf>
    <xf numFmtId="0" fontId="36" fillId="0" borderId="9" xfId="0" quotePrefix="1" applyFont="1" applyBorder="1" applyAlignment="1">
      <alignment horizontal="center" vertical="center"/>
    </xf>
    <xf numFmtId="38" fontId="7" fillId="0" borderId="9" xfId="2" quotePrefix="1" applyFont="1" applyFill="1" applyBorder="1" applyAlignment="1" applyProtection="1">
      <alignment horizontal="center" vertical="center"/>
    </xf>
    <xf numFmtId="38" fontId="7" fillId="0" borderId="2" xfId="2" quotePrefix="1" applyFont="1" applyFill="1" applyBorder="1" applyAlignment="1" applyProtection="1">
      <alignment horizontal="center" vertical="center"/>
    </xf>
    <xf numFmtId="0" fontId="7" fillId="0" borderId="12" xfId="0" applyFont="1" applyBorder="1" applyAlignment="1">
      <alignment horizontal="center" vertical="center" shrinkToFit="1"/>
    </xf>
    <xf numFmtId="0" fontId="12" fillId="12" borderId="43" xfId="3" applyFont="1" applyFill="1" applyBorder="1" applyProtection="1">
      <alignment vertical="center"/>
      <protection locked="0"/>
    </xf>
    <xf numFmtId="0" fontId="12" fillId="12" borderId="60" xfId="3" applyFont="1" applyFill="1" applyBorder="1">
      <alignment vertical="center"/>
    </xf>
    <xf numFmtId="0" fontId="12" fillId="0" borderId="58" xfId="3" applyFont="1" applyBorder="1">
      <alignment vertical="center"/>
    </xf>
    <xf numFmtId="0" fontId="12" fillId="0" borderId="64" xfId="3" applyFont="1" applyBorder="1">
      <alignment vertical="center"/>
    </xf>
    <xf numFmtId="0" fontId="12" fillId="12" borderId="5" xfId="3" applyFont="1" applyFill="1" applyBorder="1" applyAlignment="1">
      <alignment vertical="center" shrinkToFit="1"/>
    </xf>
    <xf numFmtId="0" fontId="36" fillId="4" borderId="1" xfId="0" quotePrefix="1" applyFont="1" applyFill="1" applyBorder="1" applyAlignment="1" applyProtection="1">
      <alignment horizontal="center" vertical="center"/>
      <protection locked="0"/>
    </xf>
    <xf numFmtId="0" fontId="88" fillId="4" borderId="1" xfId="0" applyFont="1" applyFill="1" applyBorder="1" applyAlignment="1" applyProtection="1">
      <alignment horizontal="center" vertical="center" wrapText="1"/>
      <protection locked="0"/>
    </xf>
    <xf numFmtId="0" fontId="0" fillId="4" borderId="1" xfId="0" applyFill="1" applyBorder="1" applyAlignment="1" applyProtection="1">
      <alignment horizontal="center" vertical="center" wrapText="1"/>
      <protection locked="0"/>
    </xf>
    <xf numFmtId="0" fontId="9" fillId="3" borderId="1" xfId="0" applyFont="1" applyFill="1" applyBorder="1" applyAlignment="1">
      <alignment horizontal="center" vertical="center" wrapText="1" shrinkToFit="1"/>
    </xf>
    <xf numFmtId="0" fontId="12" fillId="12" borderId="58" xfId="3" applyFont="1" applyFill="1" applyBorder="1" applyAlignment="1" applyProtection="1">
      <alignment vertical="center" shrinkToFit="1"/>
      <protection locked="0"/>
    </xf>
    <xf numFmtId="0" fontId="12" fillId="12" borderId="62" xfId="3" applyFont="1" applyFill="1" applyBorder="1" applyAlignment="1" applyProtection="1">
      <alignment vertical="center" shrinkToFit="1"/>
      <protection locked="0"/>
    </xf>
    <xf numFmtId="0" fontId="12" fillId="12" borderId="75" xfId="3" applyFont="1" applyFill="1" applyBorder="1" applyAlignment="1" applyProtection="1">
      <alignment vertical="center" shrinkToFit="1"/>
      <protection locked="0"/>
    </xf>
    <xf numFmtId="0" fontId="12" fillId="12" borderId="40" xfId="3" applyFont="1" applyFill="1" applyBorder="1" applyAlignment="1" applyProtection="1">
      <alignment vertical="center" shrinkToFit="1"/>
      <protection locked="0"/>
    </xf>
    <xf numFmtId="0" fontId="12" fillId="12" borderId="64" xfId="3" applyFont="1" applyFill="1" applyBorder="1" applyAlignment="1" applyProtection="1">
      <alignment vertical="center" shrinkToFit="1"/>
      <protection locked="0"/>
    </xf>
    <xf numFmtId="0" fontId="12" fillId="12" borderId="66" xfId="3" applyFont="1" applyFill="1" applyBorder="1" applyAlignment="1" applyProtection="1">
      <alignment vertical="center" shrinkToFit="1"/>
      <protection locked="0"/>
    </xf>
    <xf numFmtId="0" fontId="12" fillId="12" borderId="58" xfId="3" applyFont="1" applyFill="1" applyBorder="1" applyProtection="1">
      <alignment vertical="center"/>
      <protection locked="0"/>
    </xf>
    <xf numFmtId="0" fontId="12" fillId="12" borderId="62" xfId="3" applyFont="1" applyFill="1" applyBorder="1" applyProtection="1">
      <alignment vertical="center"/>
      <protection locked="0"/>
    </xf>
    <xf numFmtId="0" fontId="12" fillId="12" borderId="42" xfId="3" applyFont="1" applyFill="1" applyBorder="1" applyAlignment="1" applyProtection="1">
      <alignment vertical="center" shrinkToFit="1"/>
      <protection locked="0"/>
    </xf>
    <xf numFmtId="0" fontId="12" fillId="12" borderId="43" xfId="3" applyFont="1" applyFill="1" applyBorder="1" applyAlignment="1" applyProtection="1">
      <alignment vertical="center" shrinkToFit="1"/>
      <protection locked="0"/>
    </xf>
    <xf numFmtId="0" fontId="12" fillId="12" borderId="6" xfId="3" applyFont="1" applyFill="1" applyBorder="1" applyAlignment="1">
      <alignment vertical="center" shrinkToFit="1"/>
    </xf>
    <xf numFmtId="178" fontId="12" fillId="0" borderId="77" xfId="2" quotePrefix="1" applyNumberFormat="1" applyFont="1" applyFill="1" applyBorder="1" applyAlignment="1" applyProtection="1">
      <alignment horizontal="center" vertical="center" shrinkToFit="1"/>
    </xf>
    <xf numFmtId="0" fontId="12" fillId="0" borderId="78" xfId="3" quotePrefix="1" applyFont="1" applyBorder="1" applyAlignment="1">
      <alignment horizontal="center" vertical="center" shrinkToFit="1"/>
    </xf>
    <xf numFmtId="178" fontId="12" fillId="0" borderId="79" xfId="2" applyNumberFormat="1" applyFont="1" applyBorder="1" applyAlignment="1" applyProtection="1">
      <alignment vertical="center" shrinkToFit="1"/>
    </xf>
    <xf numFmtId="0" fontId="12" fillId="0" borderId="62" xfId="3" applyFont="1" applyBorder="1">
      <alignment vertical="center"/>
    </xf>
    <xf numFmtId="0" fontId="12" fillId="0" borderId="66" xfId="3" applyFont="1" applyBorder="1">
      <alignment vertical="center"/>
    </xf>
    <xf numFmtId="0" fontId="12" fillId="0" borderId="81" xfId="3" quotePrefix="1" applyFont="1" applyBorder="1" applyAlignment="1">
      <alignment horizontal="center" vertical="center"/>
    </xf>
    <xf numFmtId="0" fontId="12" fillId="0" borderId="60" xfId="3" applyFont="1" applyBorder="1" applyAlignment="1">
      <alignment vertical="center" wrapText="1"/>
    </xf>
    <xf numFmtId="0" fontId="12" fillId="0" borderId="76" xfId="3" quotePrefix="1" applyFont="1" applyBorder="1" applyAlignment="1">
      <alignment horizontal="center" vertical="center"/>
    </xf>
    <xf numFmtId="0" fontId="90" fillId="3" borderId="1" xfId="0" applyFont="1" applyFill="1" applyBorder="1" applyAlignment="1">
      <alignment horizontal="center" vertical="center" wrapText="1"/>
    </xf>
    <xf numFmtId="0" fontId="36" fillId="4" borderId="0" xfId="0" applyFont="1" applyFill="1" applyAlignment="1" applyProtection="1">
      <alignment vertical="center" shrinkToFit="1"/>
      <protection locked="0"/>
    </xf>
    <xf numFmtId="0" fontId="36" fillId="4" borderId="82" xfId="0" applyFont="1" applyFill="1" applyBorder="1" applyProtection="1">
      <alignment vertical="center"/>
      <protection locked="0"/>
    </xf>
    <xf numFmtId="0" fontId="36" fillId="4" borderId="16" xfId="0" quotePrefix="1" applyFont="1" applyFill="1" applyBorder="1" applyAlignment="1" applyProtection="1">
      <alignment horizontal="center" vertical="center"/>
      <protection locked="0"/>
    </xf>
    <xf numFmtId="0" fontId="36" fillId="4" borderId="17" xfId="0" quotePrefix="1" applyFont="1" applyFill="1" applyBorder="1" applyAlignment="1" applyProtection="1">
      <alignment horizontal="center" vertical="center"/>
      <protection locked="0"/>
    </xf>
    <xf numFmtId="0" fontId="36" fillId="4" borderId="18" xfId="0" quotePrefix="1" applyFont="1" applyFill="1" applyBorder="1" applyAlignment="1" applyProtection="1">
      <alignment horizontal="center" vertical="center"/>
      <protection locked="0"/>
    </xf>
    <xf numFmtId="0" fontId="36" fillId="4" borderId="82" xfId="0" quotePrefix="1" applyFont="1" applyFill="1" applyBorder="1" applyAlignment="1" applyProtection="1">
      <alignment horizontal="center" vertical="center"/>
      <protection locked="0"/>
    </xf>
    <xf numFmtId="0" fontId="36" fillId="4" borderId="82" xfId="0" applyFont="1" applyFill="1" applyBorder="1" applyAlignment="1" applyProtection="1">
      <alignment horizontal="center" vertical="center"/>
      <protection locked="0"/>
    </xf>
    <xf numFmtId="0" fontId="36" fillId="4" borderId="17" xfId="0" applyFont="1" applyFill="1" applyBorder="1" applyAlignment="1" applyProtection="1">
      <alignment horizontal="center" vertical="center"/>
      <protection locked="0"/>
    </xf>
    <xf numFmtId="0" fontId="36" fillId="4" borderId="18" xfId="0" applyFont="1" applyFill="1" applyBorder="1" applyAlignment="1" applyProtection="1">
      <alignment horizontal="center" vertical="center"/>
      <protection locked="0"/>
    </xf>
    <xf numFmtId="0" fontId="36" fillId="4" borderId="17" xfId="0" applyFont="1" applyFill="1" applyBorder="1" applyAlignment="1" applyProtection="1">
      <alignment horizontal="right" vertical="center"/>
      <protection locked="0"/>
    </xf>
    <xf numFmtId="0" fontId="36" fillId="4" borderId="16" xfId="0" applyFont="1" applyFill="1" applyBorder="1" applyAlignment="1" applyProtection="1">
      <alignment horizontal="right" vertical="center"/>
      <protection locked="0"/>
    </xf>
    <xf numFmtId="0" fontId="87" fillId="4" borderId="1" xfId="0" applyFont="1" applyFill="1" applyBorder="1" applyAlignment="1" applyProtection="1">
      <alignment horizontal="center" vertical="center" wrapText="1" shrinkToFit="1"/>
      <protection locked="0"/>
    </xf>
    <xf numFmtId="38" fontId="12" fillId="0" borderId="80" xfId="2" applyFont="1" applyFill="1" applyBorder="1" applyAlignment="1">
      <alignment vertical="center" shrinkToFit="1"/>
    </xf>
    <xf numFmtId="38" fontId="70" fillId="0" borderId="89" xfId="5" applyFont="1" applyBorder="1">
      <alignment vertical="center"/>
    </xf>
    <xf numFmtId="38" fontId="12" fillId="0" borderId="90" xfId="5" applyFont="1" applyBorder="1" applyAlignment="1">
      <alignment vertical="center" shrinkToFit="1"/>
    </xf>
    <xf numFmtId="38" fontId="12" fillId="0" borderId="91" xfId="5" applyFont="1" applyBorder="1" applyAlignment="1">
      <alignment vertical="center" shrinkToFit="1"/>
    </xf>
    <xf numFmtId="38" fontId="12" fillId="0" borderId="89" xfId="5" applyFont="1" applyBorder="1" applyAlignment="1">
      <alignment vertical="center" shrinkToFit="1"/>
    </xf>
    <xf numFmtId="38" fontId="70" fillId="0" borderId="90" xfId="5" applyFont="1" applyBorder="1">
      <alignment vertical="center"/>
    </xf>
    <xf numFmtId="38" fontId="68" fillId="0" borderId="91" xfId="5" applyFont="1" applyBorder="1">
      <alignment vertical="center"/>
    </xf>
    <xf numFmtId="0" fontId="7" fillId="0" borderId="0" xfId="0" applyFont="1" applyAlignment="1">
      <alignment vertical="top"/>
    </xf>
    <xf numFmtId="14" fontId="34" fillId="0" borderId="0" xfId="0" applyNumberFormat="1" applyFont="1" applyAlignment="1">
      <alignment horizontal="center" vertical="center"/>
    </xf>
    <xf numFmtId="0" fontId="35" fillId="0" borderId="0" xfId="0" applyFont="1" applyAlignment="1">
      <alignment vertical="center" wrapText="1"/>
    </xf>
    <xf numFmtId="0" fontId="15" fillId="10" borderId="0" xfId="0" applyFont="1" applyFill="1" applyAlignment="1">
      <alignment horizontal="center" vertical="center" wrapText="1"/>
    </xf>
    <xf numFmtId="0" fontId="40" fillId="10" borderId="0" xfId="0" applyFont="1" applyFill="1" applyAlignment="1">
      <alignment horizontal="center" vertical="center"/>
    </xf>
    <xf numFmtId="0" fontId="3" fillId="0" borderId="0" xfId="0" applyFont="1" applyAlignment="1">
      <alignment vertical="center" wrapText="1"/>
    </xf>
    <xf numFmtId="0" fontId="8" fillId="0" borderId="0" xfId="0" applyFont="1" applyAlignment="1">
      <alignment vertical="center" wrapText="1"/>
    </xf>
    <xf numFmtId="0" fontId="35" fillId="0" borderId="0" xfId="0" applyFont="1" applyAlignment="1">
      <alignment vertical="top" wrapText="1"/>
    </xf>
    <xf numFmtId="0" fontId="35" fillId="0" borderId="3" xfId="0" applyFont="1" applyBorder="1" applyAlignment="1">
      <alignment vertical="center" wrapText="1"/>
    </xf>
    <xf numFmtId="0" fontId="42" fillId="0" borderId="0" xfId="0" applyFont="1">
      <alignment vertical="center"/>
    </xf>
    <xf numFmtId="0" fontId="35" fillId="0" borderId="0" xfId="0" applyFont="1">
      <alignment vertical="center"/>
    </xf>
    <xf numFmtId="0" fontId="42" fillId="0" borderId="0" xfId="0" applyFont="1" applyAlignment="1">
      <alignment vertical="center" wrapText="1"/>
    </xf>
    <xf numFmtId="0" fontId="3" fillId="0" borderId="3" xfId="0" applyFont="1" applyBorder="1" applyAlignment="1">
      <alignment vertical="center" wrapText="1"/>
    </xf>
    <xf numFmtId="0" fontId="15" fillId="9" borderId="0" xfId="0" applyFont="1" applyFill="1" applyAlignment="1">
      <alignment horizontal="center" vertical="center" wrapText="1"/>
    </xf>
    <xf numFmtId="0" fontId="40" fillId="9" borderId="0" xfId="0" applyFont="1" applyFill="1" applyAlignment="1">
      <alignment horizontal="center" vertical="center" wrapText="1"/>
    </xf>
    <xf numFmtId="0" fontId="54" fillId="0" borderId="0" xfId="0" applyFont="1" applyAlignment="1">
      <alignment horizontal="center" vertical="center"/>
    </xf>
    <xf numFmtId="0" fontId="4" fillId="5" borderId="1" xfId="0" applyFont="1" applyFill="1" applyBorder="1" applyAlignment="1" applyProtection="1">
      <alignment horizontal="center" vertical="center" wrapText="1"/>
      <protection locked="0"/>
    </xf>
    <xf numFmtId="0" fontId="0" fillId="0" borderId="1" xfId="0" applyBorder="1" applyAlignment="1">
      <alignment horizontal="left" vertical="center"/>
    </xf>
    <xf numFmtId="38" fontId="0" fillId="4" borderId="1" xfId="2" applyFont="1" applyFill="1" applyBorder="1" applyAlignment="1" applyProtection="1">
      <alignment horizontal="center" vertical="center"/>
      <protection locked="0"/>
    </xf>
    <xf numFmtId="0" fontId="4" fillId="0" borderId="1" xfId="0" applyFont="1" applyBorder="1" applyAlignment="1">
      <alignment horizontal="left" vertical="center" wrapText="1"/>
    </xf>
    <xf numFmtId="178" fontId="0" fillId="4" borderId="1" xfId="2" applyNumberFormat="1" applyFont="1" applyFill="1" applyBorder="1" applyAlignment="1" applyProtection="1">
      <alignment horizontal="center" vertical="center"/>
      <protection locked="0"/>
    </xf>
    <xf numFmtId="0" fontId="0" fillId="2" borderId="1" xfId="0" applyFill="1" applyBorder="1" applyAlignment="1">
      <alignment horizontal="center" vertical="center"/>
    </xf>
    <xf numFmtId="0" fontId="0" fillId="5" borderId="1" xfId="0" applyFill="1" applyBorder="1" applyAlignment="1" applyProtection="1">
      <alignment horizontal="center" vertical="center"/>
      <protection locked="0"/>
    </xf>
    <xf numFmtId="0" fontId="0" fillId="3" borderId="1" xfId="0" applyFill="1" applyBorder="1" applyAlignment="1">
      <alignment horizontal="center" vertical="center"/>
    </xf>
    <xf numFmtId="0" fontId="0" fillId="4" borderId="1" xfId="0" applyFill="1" applyBorder="1" applyAlignment="1" applyProtection="1">
      <alignment horizontal="center" vertical="center"/>
      <protection locked="0"/>
    </xf>
    <xf numFmtId="0" fontId="0" fillId="0" borderId="1" xfId="0" applyBorder="1" applyAlignment="1">
      <alignment horizontal="center" vertical="center"/>
    </xf>
    <xf numFmtId="0" fontId="0" fillId="4" borderId="9"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0" borderId="1" xfId="0" applyBorder="1" applyAlignment="1">
      <alignment vertical="center" shrinkToFit="1"/>
    </xf>
    <xf numFmtId="0" fontId="0" fillId="4" borderId="8" xfId="0" applyFill="1" applyBorder="1" applyAlignment="1" applyProtection="1">
      <alignment horizontal="center" vertical="center" shrinkToFit="1"/>
      <protection locked="0"/>
    </xf>
    <xf numFmtId="0" fontId="0" fillId="4" borderId="2" xfId="0" applyFill="1" applyBorder="1" applyAlignment="1" applyProtection="1">
      <alignment horizontal="center" vertical="center" shrinkToFit="1"/>
      <protection locked="0"/>
    </xf>
    <xf numFmtId="178" fontId="0" fillId="3" borderId="9" xfId="2" applyNumberFormat="1" applyFont="1" applyFill="1" applyBorder="1" applyAlignment="1" applyProtection="1">
      <alignment horizontal="center" vertical="center"/>
    </xf>
    <xf numFmtId="178" fontId="0" fillId="3" borderId="2" xfId="2" applyNumberFormat="1" applyFont="1" applyFill="1" applyBorder="1" applyAlignment="1" applyProtection="1">
      <alignment horizontal="center" vertical="center"/>
    </xf>
    <xf numFmtId="38" fontId="0" fillId="4" borderId="9" xfId="2" applyFont="1" applyFill="1" applyBorder="1" applyAlignment="1" applyProtection="1">
      <alignment horizontal="center" vertical="center"/>
      <protection locked="0"/>
    </xf>
    <xf numFmtId="38" fontId="0" fillId="4" borderId="8" xfId="2" applyFont="1" applyFill="1" applyBorder="1" applyAlignment="1" applyProtection="1">
      <alignment horizontal="center" vertical="center"/>
      <protection locked="0"/>
    </xf>
    <xf numFmtId="0" fontId="0" fillId="0" borderId="9" xfId="0" applyBorder="1" applyAlignment="1">
      <alignment horizontal="center" vertical="center"/>
    </xf>
    <xf numFmtId="0" fontId="0" fillId="0" borderId="8" xfId="0" applyBorder="1" applyAlignment="1">
      <alignment horizontal="center" vertical="center"/>
    </xf>
    <xf numFmtId="0" fontId="0" fillId="0" borderId="9" xfId="0" applyBorder="1">
      <alignment vertical="center"/>
    </xf>
    <xf numFmtId="0" fontId="0" fillId="0" borderId="2" xfId="0" applyBorder="1">
      <alignment vertical="center"/>
    </xf>
    <xf numFmtId="181" fontId="0" fillId="3" borderId="9" xfId="0" applyNumberFormat="1" applyFill="1" applyBorder="1" applyAlignment="1">
      <alignment horizontal="center" vertical="center"/>
    </xf>
    <xf numFmtId="181" fontId="0" fillId="3" borderId="2" xfId="0" applyNumberFormat="1" applyFill="1" applyBorder="1" applyAlignment="1">
      <alignment horizontal="center" vertical="center"/>
    </xf>
    <xf numFmtId="176" fontId="0" fillId="4" borderId="1" xfId="0" applyNumberFormat="1" applyFill="1" applyBorder="1" applyAlignment="1" applyProtection="1">
      <alignment horizontal="center" vertical="center"/>
      <protection locked="0"/>
    </xf>
    <xf numFmtId="0" fontId="0" fillId="0" borderId="1" xfId="0" applyBorder="1" applyAlignment="1">
      <alignment vertical="center" wrapText="1" shrinkToFit="1"/>
    </xf>
    <xf numFmtId="0" fontId="0" fillId="0" borderId="9" xfId="0" applyBorder="1" applyAlignment="1">
      <alignment horizontal="center" vertical="center" shrinkToFit="1"/>
    </xf>
    <xf numFmtId="0" fontId="0" fillId="0" borderId="2" xfId="0" applyBorder="1" applyAlignment="1">
      <alignment horizontal="center" vertical="center" shrinkToFit="1"/>
    </xf>
    <xf numFmtId="0" fontId="0" fillId="0" borderId="9" xfId="0" applyBorder="1" applyAlignment="1">
      <alignment vertical="center" shrinkToFit="1"/>
    </xf>
    <xf numFmtId="0" fontId="0" fillId="0" borderId="2" xfId="0" applyBorder="1" applyAlignment="1">
      <alignment vertical="center" shrinkToFit="1"/>
    </xf>
    <xf numFmtId="0" fontId="0" fillId="0" borderId="1" xfId="0" applyBorder="1" applyAlignment="1">
      <alignment horizontal="center" vertical="center" wrapText="1"/>
    </xf>
    <xf numFmtId="0" fontId="0" fillId="0" borderId="1" xfId="0" applyBorder="1" applyAlignment="1">
      <alignment horizontal="center" vertical="center" shrinkToFit="1"/>
    </xf>
    <xf numFmtId="0" fontId="0" fillId="0" borderId="2" xfId="0" applyBorder="1" applyAlignment="1">
      <alignment horizontal="center" vertical="center"/>
    </xf>
    <xf numFmtId="0" fontId="0" fillId="0" borderId="7" xfId="0" applyBorder="1" applyAlignment="1">
      <alignment horizontal="center" wrapText="1" shrinkToFit="1"/>
    </xf>
    <xf numFmtId="0" fontId="0" fillId="0" borderId="5" xfId="0" applyBorder="1" applyAlignment="1">
      <alignment horizontal="center" wrapText="1" shrinkToFit="1"/>
    </xf>
    <xf numFmtId="0" fontId="0" fillId="0" borderId="3" xfId="0" applyBorder="1" applyAlignment="1">
      <alignment horizontal="center" wrapText="1" shrinkToFit="1"/>
    </xf>
    <xf numFmtId="0" fontId="0" fillId="0" borderId="6" xfId="0" applyBorder="1" applyAlignment="1">
      <alignment horizontal="center" wrapText="1" shrinkToFit="1"/>
    </xf>
    <xf numFmtId="0" fontId="0" fillId="0" borderId="7" xfId="0" applyBorder="1" applyAlignment="1">
      <alignment vertical="center" wrapText="1" shrinkToFit="1"/>
    </xf>
    <xf numFmtId="0" fontId="0" fillId="0" borderId="5" xfId="0" applyBorder="1" applyAlignment="1">
      <alignment vertical="center" shrinkToFit="1"/>
    </xf>
    <xf numFmtId="0" fontId="0" fillId="0" borderId="3" xfId="0" applyBorder="1" applyAlignment="1">
      <alignment vertical="center" shrinkToFit="1"/>
    </xf>
    <xf numFmtId="0" fontId="0" fillId="0" borderId="6" xfId="0" applyBorder="1" applyAlignment="1">
      <alignment vertical="center" shrinkToFit="1"/>
    </xf>
    <xf numFmtId="0" fontId="0" fillId="0" borderId="10" xfId="0" applyBorder="1" applyAlignment="1">
      <alignment vertical="center" shrinkToFit="1"/>
    </xf>
    <xf numFmtId="0" fontId="0" fillId="0" borderId="12" xfId="0" applyBorder="1" applyAlignment="1">
      <alignment vertical="center" shrinkToFit="1"/>
    </xf>
    <xf numFmtId="38" fontId="51" fillId="4" borderId="1" xfId="2" applyFont="1" applyFill="1" applyBorder="1" applyAlignment="1" applyProtection="1">
      <alignment horizontal="center" vertical="center"/>
      <protection locked="0"/>
    </xf>
    <xf numFmtId="38" fontId="0" fillId="4" borderId="2" xfId="2" applyFont="1" applyFill="1" applyBorder="1" applyAlignment="1" applyProtection="1">
      <alignment horizontal="center" vertical="center"/>
      <protection locked="0"/>
    </xf>
    <xf numFmtId="176" fontId="0" fillId="7" borderId="1" xfId="0" applyNumberFormat="1" applyFill="1" applyBorder="1" applyAlignment="1">
      <alignment horizontal="center" vertical="center"/>
    </xf>
    <xf numFmtId="176" fontId="0" fillId="4" borderId="1" xfId="0" quotePrefix="1" applyNumberFormat="1" applyFill="1" applyBorder="1" applyAlignment="1" applyProtection="1">
      <alignment horizontal="center" vertical="center"/>
      <protection locked="0"/>
    </xf>
    <xf numFmtId="0" fontId="0" fillId="7" borderId="1" xfId="0" applyFill="1" applyBorder="1" applyAlignment="1">
      <alignment horizontal="center" vertical="center"/>
    </xf>
    <xf numFmtId="177" fontId="0" fillId="4" borderId="1" xfId="0" quotePrefix="1" applyNumberFormat="1" applyFill="1" applyBorder="1" applyAlignment="1" applyProtection="1">
      <alignment horizontal="center" vertical="center"/>
      <protection locked="0"/>
    </xf>
    <xf numFmtId="177" fontId="0" fillId="4" borderId="1" xfId="0" applyNumberFormat="1" applyFill="1" applyBorder="1" applyAlignment="1" applyProtection="1">
      <alignment horizontal="center" vertical="center"/>
      <protection locked="0"/>
    </xf>
    <xf numFmtId="0" fontId="0" fillId="5" borderId="9" xfId="0"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lignment horizontal="center" vertical="top" shrinkToFit="1"/>
    </xf>
    <xf numFmtId="0" fontId="0" fillId="0" borderId="6" xfId="0" applyBorder="1" applyAlignment="1">
      <alignment horizontal="center" vertical="top" shrinkToFit="1"/>
    </xf>
    <xf numFmtId="0" fontId="0" fillId="0" borderId="10" xfId="0" applyBorder="1" applyAlignment="1">
      <alignment horizontal="center" vertical="top" shrinkToFit="1"/>
    </xf>
    <xf numFmtId="0" fontId="0" fillId="0" borderId="12" xfId="0" applyBorder="1" applyAlignment="1">
      <alignment horizontal="center" vertical="top" shrinkToFit="1"/>
    </xf>
    <xf numFmtId="0" fontId="0" fillId="4" borderId="1" xfId="0" applyFill="1" applyBorder="1" applyProtection="1">
      <alignment vertical="center"/>
      <protection locked="0"/>
    </xf>
    <xf numFmtId="0" fontId="0" fillId="4" borderId="1" xfId="0" applyFill="1" applyBorder="1" applyAlignment="1" applyProtection="1">
      <alignment vertical="center" shrinkToFit="1"/>
      <protection locked="0"/>
    </xf>
    <xf numFmtId="0" fontId="0" fillId="0" borderId="1" xfId="0" quotePrefix="1" applyBorder="1" applyAlignment="1" applyProtection="1">
      <alignment horizontal="center" vertical="center"/>
      <protection locked="0"/>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9" xfId="0" applyBorder="1" applyAlignment="1">
      <alignment horizontal="center" vertical="center" wrapText="1"/>
    </xf>
    <xf numFmtId="181" fontId="0" fillId="4" borderId="1" xfId="0" applyNumberFormat="1" applyFill="1" applyBorder="1" applyAlignment="1" applyProtection="1">
      <alignment horizontal="center" vertical="center"/>
      <protection locked="0"/>
    </xf>
    <xf numFmtId="0" fontId="0" fillId="0" borderId="1" xfId="0" applyBorder="1" applyAlignment="1">
      <alignment horizontal="center" vertical="center" wrapText="1" shrinkToFit="1"/>
    </xf>
    <xf numFmtId="0" fontId="36" fillId="0" borderId="13" xfId="0" applyFont="1" applyBorder="1" applyAlignment="1">
      <alignment horizontal="center" vertical="center" shrinkToFit="1"/>
    </xf>
    <xf numFmtId="0" fontId="36" fillId="0" borderId="19" xfId="0" applyFont="1" applyBorder="1" applyAlignment="1">
      <alignment horizontal="center" vertical="center" shrinkToFit="1"/>
    </xf>
    <xf numFmtId="0" fontId="0" fillId="0" borderId="13" xfId="0" applyBorder="1" applyAlignment="1">
      <alignment horizontal="center" vertical="center" wrapText="1" shrinkToFit="1"/>
    </xf>
    <xf numFmtId="0" fontId="0" fillId="0" borderId="19" xfId="0" applyBorder="1" applyAlignment="1">
      <alignment horizontal="center" vertical="center" wrapText="1" shrinkToFit="1"/>
    </xf>
    <xf numFmtId="178" fontId="0" fillId="4" borderId="9" xfId="2" applyNumberFormat="1" applyFont="1" applyFill="1" applyBorder="1" applyAlignment="1" applyProtection="1">
      <alignment horizontal="center" vertical="center"/>
      <protection locked="0"/>
    </xf>
    <xf numFmtId="178" fontId="0" fillId="4" borderId="2" xfId="2" applyNumberFormat="1" applyFont="1" applyFill="1" applyBorder="1" applyAlignment="1" applyProtection="1">
      <alignment horizontal="center" vertical="center"/>
      <protection locked="0"/>
    </xf>
    <xf numFmtId="0" fontId="0" fillId="0" borderId="0" xfId="0" applyAlignment="1">
      <alignment horizontal="left" vertical="center" wrapText="1"/>
    </xf>
    <xf numFmtId="0" fontId="0" fillId="4" borderId="1" xfId="0" quotePrefix="1" applyFill="1" applyBorder="1" applyAlignment="1" applyProtection="1">
      <alignment vertical="center" shrinkToFit="1"/>
      <protection locked="0"/>
    </xf>
    <xf numFmtId="0" fontId="0" fillId="0" borderId="8" xfId="0" applyBorder="1" applyAlignment="1">
      <alignment vertical="center" shrinkToFit="1"/>
    </xf>
    <xf numFmtId="0" fontId="0" fillId="0" borderId="1" xfId="0" quotePrefix="1" applyBorder="1" applyProtection="1">
      <alignment vertical="center"/>
      <protection locked="0"/>
    </xf>
    <xf numFmtId="20" fontId="0" fillId="4" borderId="1" xfId="0" applyNumberFormat="1" applyFill="1" applyBorder="1" applyAlignment="1" applyProtection="1">
      <alignment vertical="center" shrinkToFit="1"/>
      <protection locked="0"/>
    </xf>
    <xf numFmtId="0" fontId="0" fillId="4" borderId="9" xfId="0" applyFill="1" applyBorder="1" applyAlignment="1" applyProtection="1">
      <alignment vertical="center" shrinkToFit="1"/>
      <protection locked="0"/>
    </xf>
    <xf numFmtId="0" fontId="0" fillId="4" borderId="8" xfId="0" applyFill="1" applyBorder="1" applyAlignment="1" applyProtection="1">
      <alignment vertical="center" shrinkToFit="1"/>
      <protection locked="0"/>
    </xf>
    <xf numFmtId="0" fontId="0" fillId="4" borderId="2" xfId="0" applyFill="1" applyBorder="1" applyAlignment="1" applyProtection="1">
      <alignment vertical="center" shrinkToFit="1"/>
      <protection locked="0"/>
    </xf>
    <xf numFmtId="0" fontId="0" fillId="4" borderId="1" xfId="0" quotePrefix="1" applyFill="1" applyBorder="1" applyProtection="1">
      <alignment vertical="center"/>
      <protection locked="0"/>
    </xf>
    <xf numFmtId="0" fontId="0" fillId="4" borderId="0" xfId="0" applyFill="1" applyAlignment="1" applyProtection="1">
      <alignment horizontal="center" vertical="center"/>
      <protection locked="0"/>
    </xf>
    <xf numFmtId="0" fontId="0" fillId="4" borderId="1" xfId="0" quotePrefix="1" applyFill="1" applyBorder="1" applyAlignment="1" applyProtection="1">
      <alignment horizontal="center" vertical="center"/>
      <protection locked="0"/>
    </xf>
    <xf numFmtId="20" fontId="0" fillId="4" borderId="1" xfId="0" quotePrefix="1" applyNumberFormat="1" applyFill="1" applyBorder="1" applyAlignment="1" applyProtection="1">
      <alignment horizontal="center" vertical="center"/>
      <protection locked="0"/>
    </xf>
    <xf numFmtId="20" fontId="0" fillId="4" borderId="1" xfId="0" applyNumberFormat="1" applyFill="1" applyBorder="1" applyAlignment="1" applyProtection="1">
      <alignment horizontal="center" vertical="center"/>
      <protection locked="0"/>
    </xf>
    <xf numFmtId="38" fontId="0" fillId="4" borderId="9" xfId="2" applyFont="1" applyFill="1" applyBorder="1" applyAlignment="1" applyProtection="1">
      <alignment vertical="center"/>
      <protection locked="0"/>
    </xf>
    <xf numFmtId="38" fontId="0" fillId="4" borderId="8" xfId="2" applyFont="1" applyFill="1" applyBorder="1" applyAlignment="1" applyProtection="1">
      <alignment vertical="center"/>
      <protection locked="0"/>
    </xf>
    <xf numFmtId="38" fontId="0" fillId="4" borderId="2" xfId="2" applyFont="1" applyFill="1" applyBorder="1" applyAlignment="1" applyProtection="1">
      <alignment vertical="center"/>
      <protection locked="0"/>
    </xf>
    <xf numFmtId="0" fontId="76" fillId="0" borderId="9" xfId="0" applyFont="1" applyBorder="1" applyAlignment="1">
      <alignment vertical="center" shrinkToFit="1"/>
    </xf>
    <xf numFmtId="0" fontId="76" fillId="0" borderId="8" xfId="0" applyFont="1" applyBorder="1" applyAlignment="1">
      <alignment vertical="center" shrinkToFit="1"/>
    </xf>
    <xf numFmtId="0" fontId="76" fillId="0" borderId="2" xfId="0" applyFont="1" applyBorder="1" applyAlignment="1">
      <alignment vertical="center" shrinkToFit="1"/>
    </xf>
    <xf numFmtId="0" fontId="0" fillId="0" borderId="9" xfId="0" applyBorder="1" applyAlignment="1">
      <alignment horizontal="left" vertical="center" shrinkToFit="1"/>
    </xf>
    <xf numFmtId="0" fontId="0" fillId="0" borderId="2" xfId="0" applyBorder="1" applyAlignment="1">
      <alignment horizontal="left" vertical="center" shrinkToFit="1"/>
    </xf>
    <xf numFmtId="0" fontId="0" fillId="4" borderId="9" xfId="0" applyFill="1" applyBorder="1" applyProtection="1">
      <alignment vertical="center"/>
      <protection locked="0"/>
    </xf>
    <xf numFmtId="0" fontId="0" fillId="4" borderId="8" xfId="0" applyFill="1" applyBorder="1" applyProtection="1">
      <alignment vertical="center"/>
      <protection locked="0"/>
    </xf>
    <xf numFmtId="0" fontId="0" fillId="4" borderId="2" xfId="0" applyFill="1" applyBorder="1" applyProtection="1">
      <alignment vertical="center"/>
      <protection locked="0"/>
    </xf>
    <xf numFmtId="38" fontId="0" fillId="4" borderId="1" xfId="2" applyFont="1" applyFill="1" applyBorder="1" applyAlignment="1" applyProtection="1">
      <alignment vertical="center"/>
      <protection locked="0"/>
    </xf>
    <xf numFmtId="0" fontId="0" fillId="0" borderId="1" xfId="0" applyBorder="1" applyAlignment="1">
      <alignment horizontal="center" vertical="center" textRotation="255" shrinkToFit="1"/>
    </xf>
    <xf numFmtId="0" fontId="0" fillId="0" borderId="9" xfId="0" applyBorder="1" applyAlignment="1">
      <alignment horizontal="left" vertical="center"/>
    </xf>
    <xf numFmtId="0" fontId="0" fillId="0" borderId="2" xfId="0" applyBorder="1" applyAlignment="1">
      <alignment horizontal="left" vertical="center"/>
    </xf>
    <xf numFmtId="38" fontId="0" fillId="3" borderId="1" xfId="2" applyFont="1" applyFill="1" applyBorder="1" applyAlignment="1" applyProtection="1">
      <alignment horizontal="center" vertical="center"/>
      <protection locked="0"/>
    </xf>
    <xf numFmtId="0" fontId="36" fillId="0" borderId="9" xfId="0" applyFont="1" applyBorder="1" applyAlignment="1">
      <alignment horizontal="center" vertical="center" shrinkToFit="1"/>
    </xf>
    <xf numFmtId="0" fontId="34" fillId="0" borderId="8" xfId="0" applyFont="1" applyBorder="1" applyAlignment="1">
      <alignment horizontal="center" vertical="center" shrinkToFit="1"/>
    </xf>
    <xf numFmtId="0" fontId="34" fillId="0" borderId="2" xfId="0" applyFont="1" applyBorder="1" applyAlignment="1">
      <alignment horizontal="center" vertical="center" shrinkToFit="1"/>
    </xf>
    <xf numFmtId="0" fontId="0" fillId="0" borderId="0" xfId="0">
      <alignment vertical="center"/>
    </xf>
    <xf numFmtId="0" fontId="0" fillId="0" borderId="1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19" xfId="0" applyBorder="1" applyAlignment="1">
      <alignment horizontal="center" vertical="center" textRotation="255" shrinkToFit="1"/>
    </xf>
    <xf numFmtId="0" fontId="0" fillId="0" borderId="7" xfId="0" applyBorder="1" applyAlignment="1">
      <alignment vertical="center" shrinkToFit="1"/>
    </xf>
    <xf numFmtId="0" fontId="0" fillId="0" borderId="4" xfId="0" applyBorder="1" applyAlignment="1">
      <alignment vertical="center" shrinkToFit="1"/>
    </xf>
    <xf numFmtId="0" fontId="0" fillId="0" borderId="11" xfId="0" applyBorder="1" applyAlignment="1">
      <alignment vertical="center" shrinkToFit="1"/>
    </xf>
    <xf numFmtId="0" fontId="36" fillId="0" borderId="1" xfId="0" applyFont="1" applyBorder="1" applyAlignment="1">
      <alignment horizontal="center" vertical="center" shrinkToFit="1"/>
    </xf>
    <xf numFmtId="0" fontId="34" fillId="0" borderId="1" xfId="0" applyFont="1" applyBorder="1" applyAlignment="1">
      <alignment horizontal="center" vertical="center" shrinkToFit="1"/>
    </xf>
    <xf numFmtId="0" fontId="76" fillId="0" borderId="9" xfId="0" applyFont="1" applyBorder="1" applyAlignment="1">
      <alignment horizontal="center" vertical="center" shrinkToFit="1"/>
    </xf>
    <xf numFmtId="0" fontId="76" fillId="0" borderId="8" xfId="0" applyFont="1" applyBorder="1" applyAlignment="1">
      <alignment horizontal="center" vertical="center" shrinkToFit="1"/>
    </xf>
    <xf numFmtId="0" fontId="76" fillId="0" borderId="2" xfId="0" applyFont="1" applyBorder="1" applyAlignment="1">
      <alignment horizontal="center" vertical="center" shrinkToFit="1"/>
    </xf>
    <xf numFmtId="20" fontId="0" fillId="3" borderId="1" xfId="0" applyNumberFormat="1" applyFill="1" applyBorder="1" applyAlignment="1">
      <alignment horizontal="center" vertical="center"/>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0" fillId="3" borderId="2" xfId="0" applyFill="1" applyBorder="1" applyAlignment="1">
      <alignment horizontal="center" vertical="center"/>
    </xf>
    <xf numFmtId="0" fontId="4" fillId="0" borderId="9" xfId="0" applyFont="1" applyBorder="1" applyAlignment="1">
      <alignment horizontal="left" vertical="center" wrapText="1"/>
    </xf>
    <xf numFmtId="0" fontId="4" fillId="0" borderId="2" xfId="0" applyFont="1" applyBorder="1" applyAlignment="1">
      <alignment horizontal="left" vertical="center" wrapText="1"/>
    </xf>
    <xf numFmtId="0" fontId="0" fillId="0" borderId="10" xfId="0" applyBorder="1" applyAlignment="1">
      <alignment horizontal="center" vertical="center"/>
    </xf>
    <xf numFmtId="0" fontId="0" fillId="0" borderId="12" xfId="0" applyBorder="1" applyAlignment="1">
      <alignment horizontal="center" vertical="center"/>
    </xf>
    <xf numFmtId="0" fontId="77" fillId="0" borderId="1" xfId="0" applyFont="1" applyBorder="1" applyAlignment="1">
      <alignment vertical="center" shrinkToFit="1"/>
    </xf>
    <xf numFmtId="0" fontId="0" fillId="0" borderId="7" xfId="0" applyBorder="1" applyAlignment="1">
      <alignment horizontal="center" vertical="center" shrinkToFit="1"/>
    </xf>
    <xf numFmtId="0" fontId="0" fillId="0" borderId="5" xfId="0" applyBorder="1" applyAlignment="1">
      <alignment horizontal="center" vertical="center" shrinkToFit="1"/>
    </xf>
    <xf numFmtId="0" fontId="0" fillId="0" borderId="3" xfId="0" applyBorder="1" applyAlignment="1">
      <alignment horizontal="center" vertical="center" shrinkToFit="1"/>
    </xf>
    <xf numFmtId="0" fontId="0" fillId="0" borderId="6" xfId="0" applyBorder="1" applyAlignment="1">
      <alignment horizontal="center" vertical="center" shrinkToFit="1"/>
    </xf>
    <xf numFmtId="0" fontId="0" fillId="0" borderId="10" xfId="0" applyBorder="1" applyAlignment="1">
      <alignment horizontal="center" vertical="center" shrinkToFit="1"/>
    </xf>
    <xf numFmtId="0" fontId="0" fillId="0" borderId="12" xfId="0" applyBorder="1" applyAlignment="1">
      <alignment horizontal="center" vertical="center" shrinkToFit="1"/>
    </xf>
    <xf numFmtId="0" fontId="0" fillId="0" borderId="14" xfId="0" applyBorder="1" applyAlignment="1">
      <alignment horizontal="center" vertical="center" shrinkToFit="1"/>
    </xf>
    <xf numFmtId="0" fontId="0" fillId="0" borderId="19" xfId="0" applyBorder="1" applyAlignment="1">
      <alignment horizontal="center" vertical="center" shrinkToFit="1"/>
    </xf>
    <xf numFmtId="38" fontId="0" fillId="3" borderId="9" xfId="2" applyFont="1" applyFill="1" applyBorder="1" applyAlignment="1" applyProtection="1">
      <alignment vertical="center"/>
    </xf>
    <xf numFmtId="38" fontId="0" fillId="3" borderId="8" xfId="2" applyFont="1" applyFill="1" applyBorder="1" applyAlignment="1" applyProtection="1">
      <alignment vertical="center"/>
    </xf>
    <xf numFmtId="38" fontId="0" fillId="3" borderId="2" xfId="2" applyFont="1" applyFill="1" applyBorder="1" applyAlignment="1" applyProtection="1">
      <alignment vertical="center"/>
    </xf>
    <xf numFmtId="0" fontId="0" fillId="3" borderId="1" xfId="0" applyFill="1" applyBorder="1" applyAlignment="1" applyProtection="1">
      <alignment horizontal="center" vertical="center"/>
      <protection locked="0"/>
    </xf>
    <xf numFmtId="38" fontId="0" fillId="3" borderId="1" xfId="2" applyFont="1" applyFill="1" applyBorder="1" applyAlignment="1" applyProtection="1">
      <alignment vertical="center"/>
    </xf>
    <xf numFmtId="0" fontId="0" fillId="0" borderId="7" xfId="0" applyBorder="1" applyAlignment="1">
      <alignment horizontal="center" vertical="center"/>
    </xf>
    <xf numFmtId="0" fontId="0" fillId="0" borderId="5" xfId="0" applyBorder="1" applyAlignment="1">
      <alignment horizontal="center" vertical="center"/>
    </xf>
    <xf numFmtId="20" fontId="0" fillId="7" borderId="1" xfId="0" applyNumberFormat="1" applyFill="1" applyBorder="1" applyAlignment="1">
      <alignment horizontal="center" vertical="center"/>
    </xf>
    <xf numFmtId="0" fontId="0" fillId="0" borderId="14" xfId="0" applyBorder="1" applyAlignment="1">
      <alignment horizontal="center" vertical="center" wrapText="1" shrinkToFit="1"/>
    </xf>
    <xf numFmtId="20" fontId="0" fillId="7" borderId="1" xfId="0" quotePrefix="1" applyNumberFormat="1" applyFill="1" applyBorder="1" applyAlignment="1">
      <alignment horizontal="center" vertical="center"/>
    </xf>
    <xf numFmtId="0" fontId="0" fillId="0" borderId="8" xfId="0" applyBorder="1" applyAlignment="1">
      <alignment horizontal="center" vertical="center" shrinkToFit="1"/>
    </xf>
    <xf numFmtId="177" fontId="0" fillId="7" borderId="1" xfId="0" applyNumberFormat="1" applyFill="1" applyBorder="1" applyAlignment="1">
      <alignment horizontal="center" vertical="center"/>
    </xf>
    <xf numFmtId="0" fontId="0" fillId="4" borderId="9" xfId="0" applyFill="1" applyBorder="1" applyAlignment="1">
      <alignment horizontal="center" vertical="center"/>
    </xf>
    <xf numFmtId="0" fontId="0" fillId="4" borderId="8" xfId="0" applyFill="1" applyBorder="1" applyAlignment="1">
      <alignment horizontal="center" vertical="center"/>
    </xf>
    <xf numFmtId="0" fontId="0" fillId="4" borderId="2" xfId="0" applyFill="1" applyBorder="1" applyAlignment="1">
      <alignment horizontal="center" vertical="center"/>
    </xf>
    <xf numFmtId="0" fontId="0" fillId="4" borderId="9"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2" xfId="0" applyFill="1" applyBorder="1" applyAlignment="1">
      <alignment horizontal="center" vertical="center" shrinkToFit="1"/>
    </xf>
    <xf numFmtId="0" fontId="0" fillId="0" borderId="1" xfId="0" quotePrefix="1" applyBorder="1" applyAlignment="1">
      <alignment horizontal="center" vertical="center" shrinkToFit="1"/>
    </xf>
    <xf numFmtId="0" fontId="0" fillId="0" borderId="13" xfId="0" applyBorder="1" applyAlignment="1">
      <alignment vertical="center" wrapText="1" shrinkToFit="1"/>
    </xf>
    <xf numFmtId="0" fontId="0" fillId="0" borderId="14" xfId="0" applyBorder="1" applyAlignment="1">
      <alignment vertical="center" shrinkToFi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left" vertical="center" shrinkToFit="1"/>
    </xf>
    <xf numFmtId="0" fontId="0" fillId="4" borderId="7" xfId="0" applyFill="1" applyBorder="1" applyAlignment="1" applyProtection="1">
      <alignment horizontal="left" vertical="center" shrinkToFit="1"/>
      <protection locked="0"/>
    </xf>
    <xf numFmtId="0" fontId="0" fillId="4" borderId="5" xfId="0" applyFill="1" applyBorder="1" applyAlignment="1" applyProtection="1">
      <alignment horizontal="left" vertical="center" shrinkToFit="1"/>
      <protection locked="0"/>
    </xf>
    <xf numFmtId="0" fontId="0" fillId="4" borderId="3" xfId="0" applyFill="1" applyBorder="1" applyAlignment="1" applyProtection="1">
      <alignment horizontal="left" vertical="center" shrinkToFit="1"/>
      <protection locked="0"/>
    </xf>
    <xf numFmtId="0" fontId="0" fillId="4" borderId="6" xfId="0" applyFill="1" applyBorder="1" applyAlignment="1" applyProtection="1">
      <alignment horizontal="left" vertical="center" shrinkToFit="1"/>
      <protection locked="0"/>
    </xf>
    <xf numFmtId="0" fontId="0" fillId="4" borderId="10" xfId="0" applyFill="1" applyBorder="1" applyAlignment="1" applyProtection="1">
      <alignment horizontal="left" vertical="center" shrinkToFit="1"/>
      <protection locked="0"/>
    </xf>
    <xf numFmtId="0" fontId="0" fillId="4" borderId="12" xfId="0" applyFill="1" applyBorder="1" applyAlignment="1" applyProtection="1">
      <alignment horizontal="left" vertical="center" shrinkToFit="1"/>
      <protection locked="0"/>
    </xf>
    <xf numFmtId="0" fontId="36" fillId="3" borderId="0" xfId="0" applyFont="1" applyFill="1" applyAlignment="1">
      <alignment horizontal="left" vertical="center" shrinkToFit="1"/>
    </xf>
    <xf numFmtId="0" fontId="36" fillId="3" borderId="0" xfId="0" applyFont="1" applyFill="1">
      <alignment vertical="center"/>
    </xf>
    <xf numFmtId="0" fontId="36" fillId="3" borderId="11" xfId="0" applyFont="1" applyFill="1" applyBorder="1" applyAlignment="1">
      <alignment vertical="center" shrinkToFit="1"/>
    </xf>
    <xf numFmtId="0" fontId="36" fillId="3" borderId="0" xfId="0" applyFont="1" applyFill="1" applyAlignment="1">
      <alignment vertical="center" shrinkToFit="1"/>
    </xf>
    <xf numFmtId="0" fontId="36" fillId="3" borderId="4" xfId="0" applyFont="1" applyFill="1" applyBorder="1" applyAlignment="1">
      <alignment horizontal="left" vertical="center" shrinkToFit="1"/>
    </xf>
    <xf numFmtId="0" fontId="36" fillId="3" borderId="0" xfId="0" applyFont="1" applyFill="1" applyAlignment="1">
      <alignment horizontal="center" vertical="center" shrinkToFit="1"/>
    </xf>
    <xf numFmtId="0" fontId="55" fillId="0" borderId="0" xfId="0" applyFont="1" applyAlignment="1">
      <alignment horizontal="center" vertical="center"/>
    </xf>
    <xf numFmtId="0" fontId="36" fillId="3" borderId="8" xfId="0" applyFont="1" applyFill="1" applyBorder="1" applyAlignment="1">
      <alignment horizontal="left" vertical="center" shrinkToFit="1"/>
    </xf>
    <xf numFmtId="0" fontId="36" fillId="3" borderId="2" xfId="0" applyFont="1" applyFill="1" applyBorder="1" applyAlignment="1">
      <alignment horizontal="left" vertical="center" shrinkToFit="1"/>
    </xf>
    <xf numFmtId="0" fontId="36" fillId="0" borderId="0" xfId="0" applyFont="1" applyAlignment="1">
      <alignment horizontal="left" vertical="center" wrapText="1"/>
    </xf>
    <xf numFmtId="0" fontId="36" fillId="0" borderId="0" xfId="0" applyFont="1" applyAlignment="1">
      <alignment horizontal="left" vertical="center"/>
    </xf>
    <xf numFmtId="0" fontId="36" fillId="0" borderId="6" xfId="0" applyFont="1" applyBorder="1" applyAlignment="1">
      <alignment vertical="center" wrapText="1"/>
    </xf>
    <xf numFmtId="0" fontId="36" fillId="0" borderId="12" xfId="0" applyFont="1" applyBorder="1" applyAlignment="1">
      <alignment vertical="center" wrapText="1"/>
    </xf>
    <xf numFmtId="38" fontId="7" fillId="0" borderId="8" xfId="2" applyFont="1" applyFill="1" applyBorder="1" applyAlignment="1">
      <alignment horizontal="center" vertical="center"/>
    </xf>
    <xf numFmtId="38" fontId="7" fillId="0" borderId="2" xfId="2" applyFont="1" applyFill="1" applyBorder="1" applyAlignment="1">
      <alignment horizontal="center" vertical="center"/>
    </xf>
    <xf numFmtId="0" fontId="36" fillId="0" borderId="8" xfId="0" applyFont="1" applyBorder="1" applyAlignment="1">
      <alignment vertical="center" wrapText="1"/>
    </xf>
    <xf numFmtId="0" fontId="36" fillId="0" borderId="2" xfId="0" applyFont="1" applyBorder="1" applyAlignment="1">
      <alignment vertical="center" wrapText="1"/>
    </xf>
    <xf numFmtId="0" fontId="42" fillId="3" borderId="0" xfId="0" applyFont="1" applyFill="1" applyAlignment="1">
      <alignment horizontal="center" vertical="center" shrinkToFit="1"/>
    </xf>
    <xf numFmtId="0" fontId="36" fillId="0" borderId="0" xfId="0" applyFont="1" applyAlignment="1">
      <alignment horizontal="center" vertical="center"/>
    </xf>
    <xf numFmtId="0" fontId="36" fillId="0" borderId="0" xfId="0" applyFont="1" applyAlignment="1">
      <alignment horizontal="right" vertical="center"/>
    </xf>
    <xf numFmtId="38" fontId="7" fillId="3" borderId="4" xfId="2" applyFont="1" applyFill="1" applyBorder="1" applyAlignment="1">
      <alignment horizontal="right" vertical="center"/>
    </xf>
    <xf numFmtId="38" fontId="7" fillId="3" borderId="0" xfId="2" applyFont="1" applyFill="1" applyBorder="1" applyAlignment="1">
      <alignment horizontal="right" vertical="center"/>
    </xf>
    <xf numFmtId="38" fontId="7" fillId="3" borderId="11" xfId="2" applyFont="1" applyFill="1" applyBorder="1" applyAlignment="1">
      <alignment horizontal="right" vertical="center"/>
    </xf>
    <xf numFmtId="0" fontId="36" fillId="0" borderId="0" xfId="0" applyFont="1" applyAlignment="1">
      <alignment horizontal="left" vertical="center" shrinkToFit="1"/>
    </xf>
    <xf numFmtId="0" fontId="36" fillId="3" borderId="8" xfId="0" applyFont="1" applyFill="1" applyBorder="1" applyAlignment="1">
      <alignment vertical="center" shrinkToFit="1"/>
    </xf>
    <xf numFmtId="0" fontId="36" fillId="3" borderId="2" xfId="0" applyFont="1" applyFill="1" applyBorder="1" applyAlignment="1">
      <alignment vertical="center" shrinkToFit="1"/>
    </xf>
    <xf numFmtId="0" fontId="36" fillId="0" borderId="2" xfId="0" applyFont="1" applyBorder="1">
      <alignment vertical="center"/>
    </xf>
    <xf numFmtId="38" fontId="7" fillId="3" borderId="8" xfId="2" applyFont="1" applyFill="1" applyBorder="1" applyAlignment="1">
      <alignment horizontal="center" vertical="center"/>
    </xf>
    <xf numFmtId="178" fontId="7" fillId="3" borderId="8" xfId="2" applyNumberFormat="1" applyFont="1" applyFill="1" applyBorder="1" applyAlignment="1">
      <alignment horizontal="center" vertical="center"/>
    </xf>
    <xf numFmtId="38" fontId="7" fillId="3" borderId="11" xfId="2" applyFont="1" applyFill="1" applyBorder="1" applyAlignment="1">
      <alignment horizontal="center" vertical="center"/>
    </xf>
    <xf numFmtId="38" fontId="7" fillId="0" borderId="11" xfId="2" applyFont="1" applyFill="1" applyBorder="1" applyAlignment="1">
      <alignment horizontal="center" vertical="center"/>
    </xf>
    <xf numFmtId="38" fontId="7" fillId="0" borderId="12" xfId="2" applyFont="1" applyFill="1" applyBorder="1" applyAlignment="1">
      <alignment horizontal="center" vertical="center"/>
    </xf>
    <xf numFmtId="0" fontId="12" fillId="0" borderId="0" xfId="3" applyFont="1" applyAlignment="1">
      <alignment horizontal="center" vertical="center" shrinkToFit="1"/>
    </xf>
    <xf numFmtId="0" fontId="68" fillId="7" borderId="0" xfId="3" applyFont="1" applyFill="1" applyAlignment="1" applyProtection="1">
      <alignment vertical="center" shrinkToFit="1"/>
      <protection locked="0"/>
    </xf>
    <xf numFmtId="0" fontId="58" fillId="0" borderId="0" xfId="3" applyFont="1" applyAlignment="1">
      <alignment horizontal="center" vertical="center"/>
    </xf>
    <xf numFmtId="0" fontId="7" fillId="0" borderId="0" xfId="3" applyFont="1" applyAlignment="1">
      <alignment horizontal="center" vertical="center"/>
    </xf>
    <xf numFmtId="0" fontId="12" fillId="0" borderId="46" xfId="3" applyFont="1" applyBorder="1" applyAlignment="1">
      <alignment horizontal="center" vertical="center" textRotation="255"/>
    </xf>
    <xf numFmtId="0" fontId="12" fillId="12" borderId="49" xfId="3" applyFont="1" applyFill="1" applyBorder="1" applyAlignment="1">
      <alignment vertical="center" shrinkToFit="1"/>
    </xf>
    <xf numFmtId="0" fontId="12" fillId="12" borderId="0" xfId="3" applyFont="1" applyFill="1" applyAlignment="1">
      <alignment vertical="center" shrinkToFit="1"/>
    </xf>
    <xf numFmtId="38" fontId="12" fillId="0" borderId="85" xfId="4" applyFont="1" applyFill="1" applyBorder="1" applyAlignment="1">
      <alignment horizontal="center" vertical="center" shrinkToFit="1"/>
    </xf>
    <xf numFmtId="38" fontId="12" fillId="0" borderId="86" xfId="4" applyFont="1" applyFill="1" applyBorder="1" applyAlignment="1">
      <alignment horizontal="center" vertical="center" shrinkToFit="1"/>
    </xf>
    <xf numFmtId="38" fontId="12" fillId="0" borderId="87" xfId="4" applyFont="1" applyFill="1" applyBorder="1" applyAlignment="1">
      <alignment horizontal="center" vertical="center" shrinkToFit="1"/>
    </xf>
    <xf numFmtId="0" fontId="12" fillId="12" borderId="50" xfId="3" applyFont="1" applyFill="1" applyBorder="1" applyAlignment="1">
      <alignment vertical="center" shrinkToFit="1"/>
    </xf>
    <xf numFmtId="0" fontId="12" fillId="12" borderId="4" xfId="3" applyFont="1" applyFill="1" applyBorder="1" applyAlignment="1">
      <alignment vertical="center" shrinkToFit="1"/>
    </xf>
    <xf numFmtId="0" fontId="12" fillId="0" borderId="34" xfId="3" applyFont="1" applyBorder="1" applyAlignment="1">
      <alignment horizontal="center" vertical="center" wrapText="1"/>
    </xf>
    <xf numFmtId="0" fontId="12" fillId="0" borderId="35"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83" xfId="3" applyFont="1" applyBorder="1" applyAlignment="1">
      <alignment horizontal="center" vertical="center" wrapText="1"/>
    </xf>
    <xf numFmtId="0" fontId="12" fillId="0" borderId="84" xfId="3" applyFont="1" applyBorder="1" applyAlignment="1">
      <alignment horizontal="center" vertical="center" wrapText="1"/>
    </xf>
    <xf numFmtId="0" fontId="12" fillId="0" borderId="7" xfId="3" applyFont="1" applyBorder="1" applyAlignment="1">
      <alignment horizontal="center" vertical="center" wrapText="1"/>
    </xf>
    <xf numFmtId="0" fontId="12" fillId="0" borderId="4" xfId="3" applyFont="1" applyBorder="1" applyAlignment="1">
      <alignment horizontal="center" vertical="center" wrapText="1"/>
    </xf>
    <xf numFmtId="0" fontId="12" fillId="0" borderId="5" xfId="3" applyFont="1" applyBorder="1" applyAlignment="1">
      <alignment horizontal="center" vertical="center" wrapText="1"/>
    </xf>
    <xf numFmtId="0" fontId="12" fillId="0" borderId="10"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12" xfId="3" applyFont="1" applyBorder="1" applyAlignment="1">
      <alignment horizontal="center" vertical="center" wrapText="1"/>
    </xf>
    <xf numFmtId="38" fontId="20" fillId="7" borderId="1" xfId="3" applyNumberFormat="1" applyFont="1" applyFill="1" applyBorder="1" applyAlignment="1">
      <alignment horizontal="center" vertical="center" shrinkToFit="1"/>
    </xf>
    <xf numFmtId="0" fontId="20" fillId="7" borderId="1" xfId="3" applyFont="1" applyFill="1" applyBorder="1" applyAlignment="1">
      <alignment horizontal="center" vertical="center" shrinkToFit="1"/>
    </xf>
    <xf numFmtId="0" fontId="36" fillId="0" borderId="85" xfId="0" applyFont="1" applyBorder="1" applyAlignment="1">
      <alignment horizontal="center" vertical="center"/>
    </xf>
    <xf numFmtId="0" fontId="36" fillId="0" borderId="86" xfId="0" applyFont="1" applyBorder="1" applyAlignment="1">
      <alignment horizontal="center" vertical="center"/>
    </xf>
    <xf numFmtId="0" fontId="36" fillId="0" borderId="88" xfId="0" applyFont="1" applyBorder="1" applyAlignment="1">
      <alignment horizontal="center" vertical="center"/>
    </xf>
    <xf numFmtId="0" fontId="12" fillId="0" borderId="7" xfId="3" applyFont="1" applyBorder="1" applyAlignment="1">
      <alignment horizontal="center" vertical="center"/>
    </xf>
    <xf numFmtId="0" fontId="12" fillId="0" borderId="4" xfId="3" applyFont="1" applyBorder="1" applyAlignment="1">
      <alignment horizontal="center" vertical="center"/>
    </xf>
    <xf numFmtId="0" fontId="12" fillId="0" borderId="5" xfId="3" applyFont="1" applyBorder="1" applyAlignment="1">
      <alignment horizontal="center" vertical="center"/>
    </xf>
    <xf numFmtId="182" fontId="12" fillId="0" borderId="10" xfId="4" applyNumberFormat="1" applyFont="1" applyBorder="1" applyAlignment="1">
      <alignment horizontal="right" vertical="center"/>
    </xf>
    <xf numFmtId="182" fontId="12" fillId="0" borderId="11" xfId="4" applyNumberFormat="1" applyFont="1" applyBorder="1" applyAlignment="1">
      <alignment horizontal="right" vertical="center"/>
    </xf>
    <xf numFmtId="182" fontId="12" fillId="0" borderId="12" xfId="4" applyNumberFormat="1" applyFont="1" applyBorder="1" applyAlignment="1">
      <alignment horizontal="right" vertical="center"/>
    </xf>
    <xf numFmtId="0" fontId="12" fillId="0" borderId="67" xfId="3" applyFont="1" applyBorder="1" applyAlignment="1">
      <alignment horizontal="center" vertical="center" textRotation="255"/>
    </xf>
    <xf numFmtId="0" fontId="12" fillId="0" borderId="52" xfId="3" applyFont="1" applyBorder="1" applyAlignment="1">
      <alignment horizontal="center" vertical="center" textRotation="255"/>
    </xf>
    <xf numFmtId="0" fontId="12" fillId="12" borderId="55" xfId="3" applyFont="1" applyFill="1" applyBorder="1">
      <alignment vertical="center"/>
    </xf>
    <xf numFmtId="0" fontId="12" fillId="12" borderId="59" xfId="3" applyFont="1" applyFill="1" applyBorder="1">
      <alignment vertical="center"/>
    </xf>
    <xf numFmtId="0" fontId="71" fillId="0" borderId="0" xfId="0" applyFont="1" applyAlignment="1">
      <alignment vertical="center" wrapText="1"/>
    </xf>
    <xf numFmtId="0" fontId="12" fillId="0" borderId="49" xfId="3" applyFont="1" applyBorder="1" applyAlignment="1">
      <alignment horizontal="center" vertical="center" wrapText="1"/>
    </xf>
    <xf numFmtId="0" fontId="12" fillId="0" borderId="58" xfId="3" applyFont="1" applyBorder="1">
      <alignment vertical="center"/>
    </xf>
    <xf numFmtId="0" fontId="12" fillId="0" borderId="61" xfId="3" applyFont="1" applyBorder="1">
      <alignment vertical="center"/>
    </xf>
    <xf numFmtId="0" fontId="12" fillId="0" borderId="62" xfId="3" applyFont="1" applyBorder="1">
      <alignment vertical="center"/>
    </xf>
    <xf numFmtId="0" fontId="12" fillId="0" borderId="64" xfId="3" applyFont="1" applyBorder="1">
      <alignment vertical="center"/>
    </xf>
    <xf numFmtId="0" fontId="12" fillId="0" borderId="65" xfId="3" applyFont="1" applyBorder="1">
      <alignment vertical="center"/>
    </xf>
    <xf numFmtId="0" fontId="12" fillId="0" borderId="66" xfId="3" applyFont="1" applyBorder="1">
      <alignment vertical="center"/>
    </xf>
    <xf numFmtId="38" fontId="12" fillId="0" borderId="92" xfId="4" applyFont="1" applyBorder="1" applyAlignment="1">
      <alignment horizontal="center" vertical="center"/>
    </xf>
    <xf numFmtId="38" fontId="12" fillId="0" borderId="86" xfId="4" applyFont="1" applyBorder="1" applyAlignment="1">
      <alignment horizontal="center" vertical="center"/>
    </xf>
    <xf numFmtId="38" fontId="12" fillId="0" borderId="87" xfId="4" applyFont="1" applyBorder="1" applyAlignment="1">
      <alignment horizontal="center" vertical="center"/>
    </xf>
    <xf numFmtId="178" fontId="12" fillId="0" borderId="7" xfId="4" quotePrefix="1" applyNumberFormat="1" applyFont="1" applyBorder="1" applyAlignment="1">
      <alignment horizontal="left" vertical="center"/>
    </xf>
    <xf numFmtId="178" fontId="12" fillId="0" borderId="4" xfId="4" applyNumberFormat="1" applyFont="1" applyBorder="1" applyAlignment="1">
      <alignment horizontal="left" vertical="center"/>
    </xf>
    <xf numFmtId="178" fontId="12" fillId="0" borderId="5" xfId="4" applyNumberFormat="1" applyFont="1" applyBorder="1" applyAlignment="1">
      <alignment horizontal="left" vertical="center"/>
    </xf>
    <xf numFmtId="0" fontId="12" fillId="0" borderId="49" xfId="3" applyFont="1" applyBorder="1" applyAlignment="1">
      <alignment horizontal="center" vertical="center"/>
    </xf>
    <xf numFmtId="0" fontId="12" fillId="0" borderId="70" xfId="3" applyFont="1" applyBorder="1" applyAlignment="1">
      <alignment horizontal="center" vertical="center"/>
    </xf>
    <xf numFmtId="0" fontId="12" fillId="0" borderId="71" xfId="3" quotePrefix="1" applyFont="1" applyBorder="1" applyAlignment="1">
      <alignment horizontal="center" vertical="center" shrinkToFit="1"/>
    </xf>
    <xf numFmtId="0" fontId="12" fillId="0" borderId="72" xfId="3" quotePrefix="1" applyFont="1" applyBorder="1" applyAlignment="1">
      <alignment horizontal="center" vertical="center" shrinkToFit="1"/>
    </xf>
    <xf numFmtId="182" fontId="12" fillId="0" borderId="9" xfId="4" applyNumberFormat="1" applyFont="1" applyBorder="1" applyAlignment="1">
      <alignment horizontal="right" vertical="center"/>
    </xf>
    <xf numFmtId="182" fontId="12" fillId="0" borderId="8" xfId="4" applyNumberFormat="1" applyFont="1" applyBorder="1" applyAlignment="1">
      <alignment horizontal="right" vertical="center"/>
    </xf>
    <xf numFmtId="182" fontId="12" fillId="0" borderId="2" xfId="4" applyNumberFormat="1" applyFont="1" applyBorder="1" applyAlignment="1">
      <alignment horizontal="right" vertical="center"/>
    </xf>
    <xf numFmtId="182" fontId="12" fillId="0" borderId="10" xfId="6" applyNumberFormat="1" applyFont="1" applyFill="1" applyBorder="1" applyAlignment="1" applyProtection="1">
      <alignment horizontal="right" vertical="center"/>
      <protection locked="0"/>
    </xf>
    <xf numFmtId="182" fontId="12" fillId="0" borderId="11" xfId="6" applyNumberFormat="1" applyFont="1" applyFill="1" applyBorder="1" applyAlignment="1" applyProtection="1">
      <alignment horizontal="right" vertical="center"/>
      <protection locked="0"/>
    </xf>
    <xf numFmtId="182" fontId="12" fillId="0" borderId="12" xfId="6" applyNumberFormat="1" applyFont="1" applyFill="1" applyBorder="1" applyAlignment="1" applyProtection="1">
      <alignment horizontal="right" vertical="center"/>
      <protection locked="0"/>
    </xf>
    <xf numFmtId="0" fontId="12" fillId="0" borderId="10" xfId="3" applyFont="1" applyBorder="1" applyAlignment="1">
      <alignment horizontal="center" vertical="center"/>
    </xf>
    <xf numFmtId="0" fontId="12" fillId="0" borderId="11" xfId="3" applyFont="1" applyBorder="1" applyAlignment="1">
      <alignment horizontal="center" vertical="center"/>
    </xf>
    <xf numFmtId="0" fontId="12" fillId="0" borderId="12" xfId="3" applyFont="1" applyBorder="1" applyAlignment="1">
      <alignment horizontal="center" vertical="center"/>
    </xf>
    <xf numFmtId="0" fontId="12" fillId="0" borderId="63" xfId="3" applyFont="1" applyBorder="1" applyAlignment="1">
      <alignment horizontal="center" vertical="center" textRotation="255"/>
    </xf>
    <xf numFmtId="0" fontId="12" fillId="0" borderId="75" xfId="3" applyFont="1" applyBorder="1">
      <alignment vertical="center"/>
    </xf>
    <xf numFmtId="0" fontId="12" fillId="0" borderId="72" xfId="3" applyFont="1" applyBorder="1">
      <alignment vertical="center"/>
    </xf>
    <xf numFmtId="0" fontId="12" fillId="0" borderId="40" xfId="3" applyFont="1" applyBorder="1">
      <alignment vertical="center"/>
    </xf>
    <xf numFmtId="0" fontId="12" fillId="0" borderId="9" xfId="3" applyFont="1" applyBorder="1" applyAlignment="1">
      <alignment horizontal="center" vertical="center"/>
    </xf>
    <xf numFmtId="0" fontId="12" fillId="0" borderId="8" xfId="3" applyFont="1" applyBorder="1" applyAlignment="1">
      <alignment horizontal="center" vertical="center"/>
    </xf>
    <xf numFmtId="0" fontId="12" fillId="0" borderId="2" xfId="3" applyFont="1" applyBorder="1" applyAlignment="1">
      <alignment horizontal="center" vertical="center"/>
    </xf>
    <xf numFmtId="0" fontId="12" fillId="0" borderId="55" xfId="3" applyFont="1" applyBorder="1" applyAlignment="1">
      <alignment vertical="center" wrapText="1"/>
    </xf>
    <xf numFmtId="0" fontId="12" fillId="0" borderId="59" xfId="3" applyFont="1" applyBorder="1" applyAlignment="1">
      <alignment vertical="center" wrapText="1"/>
    </xf>
    <xf numFmtId="0" fontId="12" fillId="0" borderId="55" xfId="3" applyFont="1" applyBorder="1" applyAlignment="1">
      <alignment vertical="top" wrapText="1"/>
    </xf>
    <xf numFmtId="0" fontId="12" fillId="0" borderId="59" xfId="3" applyFont="1" applyBorder="1" applyAlignment="1">
      <alignment vertical="top" wrapText="1"/>
    </xf>
    <xf numFmtId="0" fontId="12" fillId="0" borderId="60" xfId="3" applyFont="1" applyBorder="1" applyAlignment="1">
      <alignment vertical="top" wrapText="1"/>
    </xf>
    <xf numFmtId="0" fontId="36" fillId="0" borderId="0" xfId="0" applyFont="1" applyAlignment="1">
      <alignment vertical="center" wrapText="1"/>
    </xf>
    <xf numFmtId="0" fontId="36" fillId="0" borderId="0" xfId="0" applyFont="1">
      <alignment vertical="center"/>
    </xf>
    <xf numFmtId="38" fontId="7" fillId="0" borderId="0" xfId="2" applyFont="1" applyFill="1" applyBorder="1" applyAlignment="1">
      <alignment horizontal="center" vertical="center"/>
    </xf>
    <xf numFmtId="0" fontId="36" fillId="4" borderId="0" xfId="0" applyFont="1" applyFill="1" applyProtection="1">
      <alignment vertical="center"/>
      <protection locked="0"/>
    </xf>
    <xf numFmtId="0" fontId="36" fillId="4" borderId="0" xfId="0" applyFont="1" applyFill="1" applyAlignment="1" applyProtection="1">
      <alignment horizontal="center" vertical="center" shrinkToFit="1"/>
      <protection locked="0"/>
    </xf>
    <xf numFmtId="0" fontId="36" fillId="4" borderId="0" xfId="0" applyFont="1" applyFill="1" applyAlignment="1" applyProtection="1">
      <alignment horizontal="center" vertical="center"/>
      <protection locked="0"/>
    </xf>
    <xf numFmtId="0" fontId="36" fillId="7" borderId="0" xfId="0" applyFont="1" applyFill="1" applyAlignment="1">
      <alignment horizontal="left" vertical="center"/>
    </xf>
    <xf numFmtId="0" fontId="36" fillId="7" borderId="0" xfId="0" applyFont="1" applyFill="1">
      <alignment vertical="center"/>
    </xf>
    <xf numFmtId="0" fontId="28" fillId="0" borderId="0" xfId="0" applyFont="1" applyAlignment="1">
      <alignment horizontal="left" vertical="center" wrapText="1"/>
    </xf>
    <xf numFmtId="0" fontId="36" fillId="14" borderId="0" xfId="0" applyFont="1" applyFill="1" applyAlignment="1">
      <alignment vertical="center" wrapText="1"/>
    </xf>
    <xf numFmtId="0" fontId="36" fillId="14" borderId="0" xfId="0" applyFont="1" applyFill="1">
      <alignment vertical="center"/>
    </xf>
    <xf numFmtId="38" fontId="7" fillId="14" borderId="0" xfId="2" applyFont="1" applyFill="1" applyBorder="1" applyAlignment="1">
      <alignment horizontal="center" vertical="center"/>
    </xf>
    <xf numFmtId="0" fontId="36" fillId="14" borderId="0" xfId="0" applyFont="1" applyFill="1" applyAlignment="1">
      <alignment horizontal="center" vertical="center"/>
    </xf>
    <xf numFmtId="0" fontId="36" fillId="14" borderId="0" xfId="0" applyFont="1" applyFill="1" applyAlignment="1">
      <alignment horizontal="right" vertical="center"/>
    </xf>
    <xf numFmtId="0" fontId="75" fillId="4" borderId="0" xfId="0" applyFont="1" applyFill="1" applyAlignment="1" applyProtection="1">
      <alignment horizontal="center" vertical="center"/>
      <protection locked="0"/>
    </xf>
    <xf numFmtId="0" fontId="55" fillId="14" borderId="0" xfId="0" applyFont="1" applyFill="1" applyAlignment="1">
      <alignment horizontal="center" vertical="center"/>
    </xf>
    <xf numFmtId="0" fontId="28" fillId="14" borderId="0" xfId="0" applyFont="1" applyFill="1" applyAlignment="1">
      <alignment horizontal="left" vertical="center" wrapText="1"/>
    </xf>
    <xf numFmtId="0" fontId="36" fillId="11" borderId="0" xfId="0" applyFont="1" applyFill="1" applyAlignment="1" applyProtection="1">
      <alignment horizontal="center" vertical="center"/>
      <protection locked="0"/>
    </xf>
    <xf numFmtId="0" fontId="48" fillId="0" borderId="0" xfId="0" applyFont="1" applyAlignment="1">
      <alignment horizontal="center" vertical="center"/>
    </xf>
    <xf numFmtId="0" fontId="42" fillId="0" borderId="0" xfId="0" applyFont="1" applyAlignment="1">
      <alignment vertical="top" wrapText="1"/>
    </xf>
    <xf numFmtId="0" fontId="42" fillId="0" borderId="0" xfId="0" applyFont="1" applyAlignment="1">
      <alignment horizontal="center" vertical="center"/>
    </xf>
    <xf numFmtId="0" fontId="42" fillId="6" borderId="0" xfId="0" applyFont="1" applyFill="1" applyAlignment="1">
      <alignment vertical="top" wrapText="1"/>
    </xf>
    <xf numFmtId="0" fontId="46" fillId="3" borderId="0" xfId="0" applyFont="1" applyFill="1" applyAlignment="1">
      <alignment vertical="center" shrinkToFit="1"/>
    </xf>
    <xf numFmtId="0" fontId="46" fillId="3" borderId="0" xfId="0" applyFont="1" applyFill="1" applyAlignment="1">
      <alignment horizontal="left" vertical="center"/>
    </xf>
    <xf numFmtId="0" fontId="46" fillId="3" borderId="0" xfId="0" applyFont="1" applyFill="1">
      <alignment vertical="center"/>
    </xf>
    <xf numFmtId="0" fontId="46" fillId="3" borderId="0" xfId="0" applyFont="1" applyFill="1" applyAlignment="1">
      <alignment horizontal="center" vertical="center"/>
    </xf>
    <xf numFmtId="0" fontId="46" fillId="3" borderId="0" xfId="0" applyFont="1" applyFill="1" applyAlignment="1">
      <alignment horizontal="left" vertical="center" shrinkToFit="1"/>
    </xf>
    <xf numFmtId="0" fontId="39" fillId="0" borderId="0" xfId="0" applyFont="1" applyAlignment="1">
      <alignment vertical="center" wrapText="1"/>
    </xf>
    <xf numFmtId="0" fontId="39" fillId="0" borderId="4" xfId="0" applyFont="1" applyBorder="1" applyAlignment="1">
      <alignment vertical="center" wrapText="1"/>
    </xf>
    <xf numFmtId="0" fontId="36" fillId="3" borderId="6" xfId="0" applyFont="1" applyFill="1" applyBorder="1" applyAlignment="1">
      <alignment vertical="center" shrinkToFit="1"/>
    </xf>
    <xf numFmtId="0" fontId="13" fillId="4" borderId="0" xfId="0" applyFont="1" applyFill="1" applyAlignment="1" applyProtection="1">
      <alignment vertical="top" wrapText="1"/>
      <protection locked="0"/>
    </xf>
    <xf numFmtId="0" fontId="38" fillId="4" borderId="0" xfId="0" applyFont="1" applyFill="1" applyAlignment="1" applyProtection="1">
      <alignment vertical="top" wrapText="1"/>
      <protection locked="0"/>
    </xf>
    <xf numFmtId="0" fontId="38" fillId="4" borderId="6" xfId="0" applyFont="1" applyFill="1" applyBorder="1" applyAlignment="1" applyProtection="1">
      <alignment vertical="top" wrapText="1"/>
      <protection locked="0"/>
    </xf>
    <xf numFmtId="0" fontId="13" fillId="4" borderId="11" xfId="0" applyFont="1" applyFill="1" applyBorder="1" applyAlignment="1" applyProtection="1">
      <alignment vertical="top" wrapText="1"/>
      <protection locked="0"/>
    </xf>
    <xf numFmtId="0" fontId="38" fillId="4" borderId="11" xfId="0" applyFont="1" applyFill="1" applyBorder="1" applyAlignment="1" applyProtection="1">
      <alignment vertical="top" wrapText="1"/>
      <protection locked="0"/>
    </xf>
    <xf numFmtId="0" fontId="38" fillId="4" borderId="12" xfId="0" applyFont="1" applyFill="1" applyBorder="1" applyAlignment="1" applyProtection="1">
      <alignment vertical="top" wrapText="1"/>
      <protection locked="0"/>
    </xf>
    <xf numFmtId="0" fontId="36" fillId="0" borderId="13" xfId="0" quotePrefix="1" applyFont="1" applyBorder="1" applyAlignment="1">
      <alignment horizontal="center" vertical="center"/>
    </xf>
    <xf numFmtId="0" fontId="36" fillId="0" borderId="14" xfId="0" quotePrefix="1" applyFont="1" applyBorder="1" applyAlignment="1">
      <alignment horizontal="center" vertical="center"/>
    </xf>
    <xf numFmtId="0" fontId="36" fillId="0" borderId="19" xfId="0" quotePrefix="1" applyFont="1" applyBorder="1" applyAlignment="1">
      <alignment horizontal="center" vertical="center"/>
    </xf>
    <xf numFmtId="0" fontId="12" fillId="0" borderId="7" xfId="0" applyFont="1" applyBorder="1">
      <alignment vertical="center"/>
    </xf>
    <xf numFmtId="0" fontId="12" fillId="0" borderId="5" xfId="0" applyFont="1" applyBorder="1">
      <alignment vertical="center"/>
    </xf>
    <xf numFmtId="0" fontId="12" fillId="0" borderId="3" xfId="0" applyFont="1" applyBorder="1">
      <alignment vertical="center"/>
    </xf>
    <xf numFmtId="0" fontId="12" fillId="0" borderId="6" xfId="0" applyFont="1" applyBorder="1">
      <alignment vertical="center"/>
    </xf>
    <xf numFmtId="0" fontId="12" fillId="0" borderId="10" xfId="0" applyFont="1" applyBorder="1">
      <alignment vertical="center"/>
    </xf>
    <xf numFmtId="0" fontId="12" fillId="0" borderId="12" xfId="0" applyFont="1" applyBorder="1">
      <alignment vertical="center"/>
    </xf>
    <xf numFmtId="0" fontId="58" fillId="0" borderId="0" xfId="0" applyFont="1" applyAlignment="1">
      <alignment horizontal="center" vertical="center"/>
    </xf>
    <xf numFmtId="0" fontId="36" fillId="3" borderId="8" xfId="0" applyFont="1" applyFill="1" applyBorder="1">
      <alignment vertical="center"/>
    </xf>
    <xf numFmtId="0" fontId="36" fillId="3" borderId="2" xfId="0" applyFont="1" applyFill="1" applyBorder="1">
      <alignment vertical="center"/>
    </xf>
    <xf numFmtId="38" fontId="36" fillId="0" borderId="4" xfId="0" applyNumberFormat="1" applyFont="1" applyBorder="1">
      <alignment vertical="center"/>
    </xf>
    <xf numFmtId="0" fontId="36" fillId="0" borderId="4" xfId="0" applyFont="1" applyBorder="1">
      <alignment vertical="center"/>
    </xf>
    <xf numFmtId="0" fontId="36" fillId="0" borderId="5" xfId="0" applyFont="1" applyBorder="1">
      <alignment vertical="center"/>
    </xf>
    <xf numFmtId="0" fontId="36" fillId="3" borderId="8" xfId="0" applyFont="1" applyFill="1" applyBorder="1" applyAlignment="1">
      <alignment horizontal="center" vertical="center" shrinkToFit="1"/>
    </xf>
    <xf numFmtId="0" fontId="36" fillId="0" borderId="9" xfId="0" applyFont="1" applyBorder="1">
      <alignment vertical="center"/>
    </xf>
    <xf numFmtId="0" fontId="36" fillId="0" borderId="8" xfId="0" applyFont="1" applyBorder="1">
      <alignment vertical="center"/>
    </xf>
    <xf numFmtId="0" fontId="36" fillId="0" borderId="9" xfId="0" applyFont="1" applyBorder="1" applyAlignment="1">
      <alignment horizontal="left" vertical="center"/>
    </xf>
    <xf numFmtId="0" fontId="36" fillId="0" borderId="8" xfId="0" applyFont="1" applyBorder="1" applyAlignment="1">
      <alignment horizontal="left" vertical="center"/>
    </xf>
    <xf numFmtId="0" fontId="36" fillId="0" borderId="2" xfId="0" applyFont="1" applyBorder="1" applyAlignment="1">
      <alignment horizontal="left" vertical="center"/>
    </xf>
    <xf numFmtId="0" fontId="11" fillId="0" borderId="4" xfId="0" applyFont="1" applyBorder="1" applyAlignment="1">
      <alignment vertical="top" wrapText="1"/>
    </xf>
    <xf numFmtId="0" fontId="11" fillId="0" borderId="0" xfId="0" applyFont="1" applyAlignment="1">
      <alignment vertical="top" wrapText="1"/>
    </xf>
    <xf numFmtId="0" fontId="7" fillId="0" borderId="0" xfId="0" applyFont="1" applyAlignment="1">
      <alignment horizontal="center" vertical="center"/>
    </xf>
    <xf numFmtId="0" fontId="7" fillId="0" borderId="9" xfId="0" applyFont="1" applyBorder="1" applyAlignment="1">
      <alignment horizontal="left" vertical="center"/>
    </xf>
    <xf numFmtId="0" fontId="12" fillId="3" borderId="8" xfId="0" applyFont="1" applyFill="1" applyBorder="1" applyAlignment="1">
      <alignment vertical="center" shrinkToFit="1"/>
    </xf>
    <xf numFmtId="0" fontId="12" fillId="3" borderId="2" xfId="0" applyFont="1" applyFill="1" applyBorder="1" applyAlignment="1">
      <alignment vertical="center" shrinkToFit="1"/>
    </xf>
    <xf numFmtId="0" fontId="12" fillId="3" borderId="8" xfId="0" applyFont="1" applyFill="1" applyBorder="1" applyAlignment="1">
      <alignment horizontal="center" vertical="center" shrinkToFit="1"/>
    </xf>
    <xf numFmtId="0" fontId="12" fillId="3" borderId="8"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9" xfId="0" applyFont="1" applyFill="1" applyBorder="1" applyAlignment="1">
      <alignment horizontal="center" vertical="center" shrinkToFit="1"/>
    </xf>
    <xf numFmtId="0" fontId="12" fillId="3" borderId="9" xfId="0" applyFont="1" applyFill="1" applyBorder="1" applyAlignment="1">
      <alignment horizontal="center" vertical="center"/>
    </xf>
    <xf numFmtId="0" fontId="36" fillId="0" borderId="11" xfId="0" applyFont="1" applyBorder="1" applyAlignment="1">
      <alignment horizontal="center" vertical="center" shrinkToFit="1"/>
    </xf>
    <xf numFmtId="0" fontId="7" fillId="0" borderId="0" xfId="0" applyFont="1" applyAlignment="1">
      <alignment vertical="center" wrapText="1"/>
    </xf>
    <xf numFmtId="0" fontId="38" fillId="0" borderId="4" xfId="0" applyFont="1" applyBorder="1" applyAlignment="1">
      <alignment horizontal="left" vertical="top" wrapText="1"/>
    </xf>
    <xf numFmtId="0" fontId="38" fillId="0" borderId="0" xfId="0" applyFont="1" applyAlignment="1">
      <alignment horizontal="left" vertical="top" wrapText="1"/>
    </xf>
    <xf numFmtId="0" fontId="36" fillId="3" borderId="8" xfId="0" applyFont="1" applyFill="1" applyBorder="1" applyAlignment="1">
      <alignment vertical="center" wrapText="1"/>
    </xf>
    <xf numFmtId="0" fontId="36" fillId="3" borderId="2" xfId="0" applyFont="1" applyFill="1" applyBorder="1" applyAlignment="1">
      <alignment vertical="center" wrapText="1"/>
    </xf>
    <xf numFmtId="0" fontId="36" fillId="0" borderId="1" xfId="0" applyFont="1" applyBorder="1">
      <alignment vertical="center"/>
    </xf>
    <xf numFmtId="0" fontId="36" fillId="3" borderId="8" xfId="0" applyFont="1" applyFill="1" applyBorder="1" applyAlignment="1">
      <alignment horizontal="left" vertical="center" wrapText="1"/>
    </xf>
    <xf numFmtId="0" fontId="36" fillId="3" borderId="2" xfId="0" applyFont="1" applyFill="1" applyBorder="1" applyAlignment="1">
      <alignment horizontal="left" vertical="center" wrapText="1"/>
    </xf>
    <xf numFmtId="0" fontId="11" fillId="0" borderId="0" xfId="0" applyFont="1" applyAlignment="1">
      <alignment horizontal="left" vertical="center" wrapText="1"/>
    </xf>
    <xf numFmtId="0" fontId="39" fillId="0" borderId="0" xfId="0" applyFont="1" applyAlignment="1">
      <alignment horizontal="left" vertical="center" wrapText="1"/>
    </xf>
    <xf numFmtId="0" fontId="36" fillId="3" borderId="8" xfId="0" applyFont="1" applyFill="1" applyBorder="1" applyAlignment="1" applyProtection="1">
      <alignment horizontal="center" vertical="center" shrinkToFit="1"/>
      <protection locked="0"/>
    </xf>
    <xf numFmtId="0" fontId="36" fillId="3" borderId="2" xfId="0" applyFont="1" applyFill="1" applyBorder="1" applyAlignment="1" applyProtection="1">
      <alignment horizontal="center" vertical="center" shrinkToFit="1"/>
      <protection locked="0"/>
    </xf>
    <xf numFmtId="0" fontId="36" fillId="0" borderId="8" xfId="0" applyFont="1" applyBorder="1" applyAlignment="1">
      <alignment horizontal="center" vertical="center"/>
    </xf>
    <xf numFmtId="0" fontId="7" fillId="0" borderId="11" xfId="0" applyFont="1" applyBorder="1" applyAlignment="1" applyProtection="1">
      <alignment horizontal="center" vertical="center"/>
      <protection locked="0"/>
    </xf>
    <xf numFmtId="0" fontId="7" fillId="3" borderId="4" xfId="0" applyFont="1" applyFill="1" applyBorder="1" applyAlignment="1">
      <alignment horizontal="left" vertical="center" indent="1"/>
    </xf>
    <xf numFmtId="0" fontId="36" fillId="3" borderId="8" xfId="0" applyFont="1" applyFill="1" applyBorder="1" applyAlignment="1">
      <alignment horizontal="center" vertical="center"/>
    </xf>
    <xf numFmtId="0" fontId="36" fillId="3" borderId="2" xfId="0" applyFont="1" applyFill="1" applyBorder="1" applyAlignment="1">
      <alignment horizontal="center" vertical="center" shrinkToFit="1"/>
    </xf>
    <xf numFmtId="38" fontId="12" fillId="3" borderId="9" xfId="2" applyFont="1" applyFill="1" applyBorder="1" applyAlignment="1" applyProtection="1">
      <alignment horizontal="center" vertical="center" wrapText="1"/>
    </xf>
    <xf numFmtId="38" fontId="12" fillId="3" borderId="2" xfId="2" applyFont="1" applyFill="1" applyBorder="1" applyAlignment="1" applyProtection="1">
      <alignment horizontal="center" vertical="center" wrapText="1"/>
    </xf>
    <xf numFmtId="0" fontId="7" fillId="3" borderId="9"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7" fillId="0" borderId="2" xfId="0" applyFont="1" applyBorder="1" applyAlignment="1">
      <alignment horizontal="center" vertical="center"/>
    </xf>
    <xf numFmtId="0" fontId="7" fillId="0" borderId="8" xfId="0" applyFont="1" applyBorder="1" applyAlignment="1">
      <alignment horizontal="center" vertical="center" wrapText="1"/>
    </xf>
    <xf numFmtId="0" fontId="7" fillId="3" borderId="7"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0" xfId="0" applyFont="1" applyFill="1" applyAlignment="1">
      <alignment horizontal="center" vertical="center"/>
    </xf>
    <xf numFmtId="0" fontId="7" fillId="0" borderId="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2" fillId="3" borderId="1" xfId="0" applyFont="1" applyFill="1" applyBorder="1" applyAlignment="1">
      <alignment vertical="center" shrinkToFit="1"/>
    </xf>
    <xf numFmtId="0" fontId="12" fillId="0" borderId="1" xfId="0" applyFont="1" applyBorder="1" applyAlignment="1">
      <alignment horizontal="center" vertical="center" wrapText="1"/>
    </xf>
    <xf numFmtId="0" fontId="12" fillId="0" borderId="9" xfId="0" applyFont="1" applyBorder="1" applyAlignment="1">
      <alignment horizontal="left" vertical="center"/>
    </xf>
    <xf numFmtId="0" fontId="12" fillId="0" borderId="8" xfId="0" applyFont="1" applyBorder="1" applyAlignment="1">
      <alignment horizontal="left" vertical="center"/>
    </xf>
    <xf numFmtId="0" fontId="12" fillId="0" borderId="2" xfId="0" applyFont="1" applyBorder="1" applyAlignment="1">
      <alignment horizontal="left" vertical="center"/>
    </xf>
    <xf numFmtId="177" fontId="12" fillId="3" borderId="8" xfId="0" applyNumberFormat="1" applyFont="1" applyFill="1" applyBorder="1" applyAlignment="1">
      <alignment horizontal="center" vertical="center" wrapText="1"/>
    </xf>
    <xf numFmtId="0" fontId="12" fillId="3" borderId="9" xfId="0" applyFont="1" applyFill="1" applyBorder="1" applyAlignment="1">
      <alignment vertical="center" shrinkToFit="1"/>
    </xf>
    <xf numFmtId="0" fontId="12" fillId="0" borderId="9"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2" xfId="0" applyFont="1" applyBorder="1" applyAlignment="1">
      <alignment horizontal="left" vertical="center" shrinkToFit="1"/>
    </xf>
    <xf numFmtId="38" fontId="12" fillId="0" borderId="20" xfId="2" applyFont="1" applyFill="1" applyBorder="1" applyAlignment="1" applyProtection="1">
      <alignment horizontal="center" vertical="center" wrapText="1"/>
    </xf>
    <xf numFmtId="38" fontId="12" fillId="0" borderId="21" xfId="2" applyFont="1" applyFill="1" applyBorder="1" applyAlignment="1" applyProtection="1">
      <alignment horizontal="center" vertical="center" wrapText="1"/>
    </xf>
    <xf numFmtId="0" fontId="36" fillId="3" borderId="2" xfId="0" applyFont="1" applyFill="1" applyBorder="1" applyAlignment="1">
      <alignment horizontal="center" vertical="center"/>
    </xf>
    <xf numFmtId="0" fontId="12" fillId="3" borderId="8"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1" fillId="4" borderId="4" xfId="0" applyFont="1" applyFill="1" applyBorder="1" applyAlignment="1" applyProtection="1">
      <alignment vertical="center" shrinkToFit="1"/>
      <protection locked="0"/>
    </xf>
    <xf numFmtId="0" fontId="11" fillId="4" borderId="5" xfId="0" applyFont="1" applyFill="1" applyBorder="1" applyAlignment="1" applyProtection="1">
      <alignment vertical="center" shrinkToFit="1"/>
      <protection locked="0"/>
    </xf>
    <xf numFmtId="0" fontId="12" fillId="3" borderId="11" xfId="0" applyFont="1" applyFill="1" applyBorder="1" applyAlignment="1">
      <alignment horizontal="left" vertical="center" shrinkToFit="1"/>
    </xf>
    <xf numFmtId="0" fontId="12" fillId="3" borderId="12" xfId="0" applyFont="1" applyFill="1" applyBorder="1" applyAlignment="1">
      <alignment horizontal="left" vertical="center" shrinkToFit="1"/>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9"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36" fillId="0" borderId="2" xfId="0" applyFont="1" applyBorder="1" applyAlignment="1">
      <alignment horizontal="center" vertical="center" shrinkToFit="1"/>
    </xf>
    <xf numFmtId="0" fontId="36" fillId="0" borderId="13" xfId="0" applyFont="1" applyBorder="1" applyAlignment="1">
      <alignment horizontal="center" vertical="center" textRotation="255"/>
    </xf>
    <xf numFmtId="0" fontId="36" fillId="0" borderId="14" xfId="0" applyFont="1" applyBorder="1" applyAlignment="1">
      <alignment horizontal="center" vertical="center" textRotation="255"/>
    </xf>
    <xf numFmtId="0" fontId="36" fillId="0" borderId="19" xfId="0" applyFont="1" applyBorder="1" applyAlignment="1">
      <alignment horizontal="center" vertical="center" textRotation="255"/>
    </xf>
    <xf numFmtId="38" fontId="36" fillId="3" borderId="9" xfId="2" applyFont="1" applyFill="1" applyBorder="1" applyAlignment="1" applyProtection="1">
      <alignment horizontal="center" vertical="center" wrapText="1"/>
    </xf>
    <xf numFmtId="38" fontId="36" fillId="3" borderId="8" xfId="2" applyFont="1" applyFill="1" applyBorder="1" applyAlignment="1" applyProtection="1">
      <alignment horizontal="center" vertical="center" wrapText="1"/>
    </xf>
    <xf numFmtId="0" fontId="11" fillId="0" borderId="0" xfId="0" applyFont="1" applyAlignment="1">
      <alignment vertical="center" wrapText="1"/>
    </xf>
    <xf numFmtId="0" fontId="7" fillId="4" borderId="9" xfId="0" applyFont="1" applyFill="1" applyBorder="1" applyAlignment="1" applyProtection="1">
      <alignment vertical="center" wrapText="1"/>
      <protection locked="0"/>
    </xf>
    <xf numFmtId="0" fontId="7" fillId="4" borderId="8" xfId="0" applyFont="1" applyFill="1" applyBorder="1" applyAlignment="1" applyProtection="1">
      <alignment vertical="center" wrapText="1"/>
      <protection locked="0"/>
    </xf>
    <xf numFmtId="0" fontId="7" fillId="4" borderId="2" xfId="0" applyFont="1" applyFill="1" applyBorder="1" applyAlignment="1" applyProtection="1">
      <alignment vertical="center" wrapText="1"/>
      <protection locked="0"/>
    </xf>
    <xf numFmtId="0" fontId="7" fillId="3" borderId="1" xfId="0" applyFont="1" applyFill="1" applyBorder="1" applyAlignment="1">
      <alignment horizontal="center" vertical="center"/>
    </xf>
    <xf numFmtId="0" fontId="7" fillId="0" borderId="31" xfId="0" applyFont="1" applyBorder="1" applyAlignment="1">
      <alignment horizontal="center" vertical="center" shrinkToFit="1"/>
    </xf>
    <xf numFmtId="0" fontId="7" fillId="0" borderId="73" xfId="0" applyFont="1" applyBorder="1" applyAlignment="1">
      <alignment horizontal="center" vertical="center" shrinkToFit="1"/>
    </xf>
    <xf numFmtId="0" fontId="7" fillId="0" borderId="32" xfId="0" applyFont="1" applyBorder="1" applyAlignment="1">
      <alignment horizontal="center" vertical="center" shrinkToFit="1"/>
    </xf>
    <xf numFmtId="0" fontId="7" fillId="3" borderId="1" xfId="0" applyFont="1" applyFill="1" applyBorder="1" applyAlignment="1">
      <alignment horizontal="center" vertical="center" wrapText="1"/>
    </xf>
    <xf numFmtId="0" fontId="36" fillId="4" borderId="9" xfId="0" applyFont="1" applyFill="1" applyBorder="1" applyAlignment="1" applyProtection="1">
      <alignment horizontal="center" vertical="center"/>
      <protection locked="0"/>
    </xf>
    <xf numFmtId="0" fontId="36" fillId="4" borderId="8" xfId="0" applyFont="1" applyFill="1" applyBorder="1" applyAlignment="1" applyProtection="1">
      <alignment horizontal="center" vertical="center"/>
      <protection locked="0"/>
    </xf>
    <xf numFmtId="0" fontId="36" fillId="4" borderId="2" xfId="0" applyFont="1" applyFill="1" applyBorder="1" applyAlignment="1" applyProtection="1">
      <alignment horizontal="center" vertical="center"/>
      <protection locked="0"/>
    </xf>
    <xf numFmtId="0" fontId="36" fillId="0" borderId="2" xfId="0" applyFont="1" applyBorder="1" applyAlignment="1">
      <alignment horizontal="center" vertical="center"/>
    </xf>
    <xf numFmtId="0" fontId="36" fillId="0" borderId="1" xfId="0" applyFont="1" applyBorder="1" applyAlignment="1">
      <alignment horizontal="center" vertical="center"/>
    </xf>
    <xf numFmtId="0" fontId="36" fillId="4" borderId="7" xfId="0" applyFont="1" applyFill="1" applyBorder="1" applyAlignment="1" applyProtection="1">
      <alignment vertical="top" wrapText="1"/>
      <protection locked="0"/>
    </xf>
    <xf numFmtId="0" fontId="36" fillId="4" borderId="4" xfId="0" applyFont="1" applyFill="1" applyBorder="1" applyAlignment="1" applyProtection="1">
      <alignment vertical="top" wrapText="1"/>
      <protection locked="0"/>
    </xf>
    <xf numFmtId="0" fontId="36" fillId="4" borderId="5" xfId="0" applyFont="1" applyFill="1" applyBorder="1" applyAlignment="1" applyProtection="1">
      <alignment vertical="top" wrapText="1"/>
      <protection locked="0"/>
    </xf>
    <xf numFmtId="0" fontId="36" fillId="0" borderId="7" xfId="0" applyFont="1" applyBorder="1">
      <alignment vertical="center"/>
    </xf>
    <xf numFmtId="0" fontId="36" fillId="0" borderId="3" xfId="0" applyFont="1" applyBorder="1">
      <alignment vertical="center"/>
    </xf>
    <xf numFmtId="0" fontId="36" fillId="0" borderId="6" xfId="0" applyFont="1" applyBorder="1">
      <alignment vertical="center"/>
    </xf>
    <xf numFmtId="0" fontId="36" fillId="0" borderId="10" xfId="0" applyFont="1" applyBorder="1">
      <alignment vertical="center"/>
    </xf>
    <xf numFmtId="0" fontId="36" fillId="0" borderId="11" xfId="0" applyFont="1" applyBorder="1">
      <alignment vertical="center"/>
    </xf>
    <xf numFmtId="0" fontId="36" fillId="0" borderId="12" xfId="0" applyFont="1" applyBorder="1">
      <alignment vertical="center"/>
    </xf>
    <xf numFmtId="0" fontId="36" fillId="0" borderId="1" xfId="0" applyFont="1" applyBorder="1" applyAlignment="1">
      <alignment vertical="center" shrinkToFit="1"/>
    </xf>
    <xf numFmtId="0" fontId="36" fillId="0" borderId="8" xfId="0" applyFont="1" applyBorder="1" applyAlignment="1">
      <alignment horizontal="center" vertical="center" wrapText="1"/>
    </xf>
    <xf numFmtId="0" fontId="36" fillId="0" borderId="2" xfId="0" applyFont="1" applyBorder="1" applyAlignment="1">
      <alignment horizontal="center" vertical="center" wrapText="1"/>
    </xf>
    <xf numFmtId="38" fontId="36" fillId="4" borderId="9" xfId="2" applyFont="1" applyFill="1" applyBorder="1" applyAlignment="1" applyProtection="1">
      <alignment vertical="center" wrapText="1"/>
      <protection locked="0"/>
    </xf>
    <xf numFmtId="38" fontId="36" fillId="4" borderId="8" xfId="2" applyFont="1" applyFill="1" applyBorder="1" applyAlignment="1" applyProtection="1">
      <alignment vertical="center" wrapText="1"/>
      <protection locked="0"/>
    </xf>
    <xf numFmtId="38" fontId="36" fillId="4" borderId="2" xfId="2" applyFont="1" applyFill="1" applyBorder="1" applyAlignment="1" applyProtection="1">
      <alignment vertical="center" wrapText="1"/>
      <protection locked="0"/>
    </xf>
    <xf numFmtId="0" fontId="36" fillId="0" borderId="9" xfId="0" applyFont="1" applyBorder="1" applyAlignment="1">
      <alignment vertical="center" shrinkToFit="1"/>
    </xf>
    <xf numFmtId="0" fontId="36" fillId="0" borderId="8" xfId="0" applyFont="1" applyBorder="1" applyAlignment="1">
      <alignment vertical="center" shrinkToFit="1"/>
    </xf>
    <xf numFmtId="0" fontId="36" fillId="0" borderId="2" xfId="0" applyFont="1" applyBorder="1" applyAlignment="1">
      <alignment vertical="center" shrinkToFit="1"/>
    </xf>
    <xf numFmtId="0" fontId="36" fillId="0" borderId="7" xfId="0" applyFont="1" applyBorder="1" applyAlignment="1">
      <alignment vertical="center" shrinkToFit="1"/>
    </xf>
    <xf numFmtId="0" fontId="36" fillId="0" borderId="4" xfId="0" applyFont="1" applyBorder="1" applyAlignment="1">
      <alignment vertical="center" shrinkToFit="1"/>
    </xf>
    <xf numFmtId="0" fontId="36" fillId="0" borderId="5" xfId="0" applyFont="1" applyBorder="1" applyAlignment="1">
      <alignment vertical="center" shrinkToFit="1"/>
    </xf>
    <xf numFmtId="178" fontId="36" fillId="3" borderId="8" xfId="2" applyNumberFormat="1" applyFont="1" applyFill="1" applyBorder="1" applyAlignment="1" applyProtection="1">
      <alignment horizontal="center" vertical="center" wrapText="1"/>
    </xf>
    <xf numFmtId="0" fontId="36" fillId="4" borderId="7" xfId="0" applyFont="1" applyFill="1" applyBorder="1" applyAlignment="1" applyProtection="1">
      <alignment horizontal="center" vertical="center" wrapText="1"/>
      <protection locked="0"/>
    </xf>
    <xf numFmtId="0" fontId="36" fillId="4" borderId="4" xfId="0" applyFont="1" applyFill="1" applyBorder="1" applyAlignment="1" applyProtection="1">
      <alignment horizontal="center" vertical="center" wrapText="1"/>
      <protection locked="0"/>
    </xf>
    <xf numFmtId="0" fontId="36" fillId="4" borderId="5" xfId="0" applyFont="1" applyFill="1" applyBorder="1" applyAlignment="1" applyProtection="1">
      <alignment horizontal="center" vertical="center" wrapText="1"/>
      <protection locked="0"/>
    </xf>
    <xf numFmtId="0" fontId="36" fillId="0" borderId="7"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12" xfId="0" applyFont="1" applyBorder="1" applyAlignment="1">
      <alignment horizontal="center" vertical="center" wrapText="1"/>
    </xf>
    <xf numFmtId="177" fontId="36" fillId="3" borderId="8" xfId="0" applyNumberFormat="1" applyFont="1" applyFill="1" applyBorder="1" applyAlignment="1">
      <alignment horizontal="center" vertical="center"/>
    </xf>
    <xf numFmtId="177" fontId="36" fillId="3" borderId="2" xfId="0" applyNumberFormat="1" applyFont="1" applyFill="1" applyBorder="1" applyAlignment="1">
      <alignment horizontal="center" vertical="center"/>
    </xf>
    <xf numFmtId="0" fontId="7" fillId="0" borderId="1" xfId="0" applyFont="1" applyBorder="1" applyAlignment="1">
      <alignment vertical="center" shrinkToFit="1"/>
    </xf>
    <xf numFmtId="0" fontId="36" fillId="3" borderId="9" xfId="0" applyFont="1" applyFill="1" applyBorder="1" applyAlignment="1">
      <alignment horizontal="center" vertical="center"/>
    </xf>
    <xf numFmtId="0" fontId="7" fillId="0" borderId="13" xfId="0" applyFont="1" applyBorder="1" applyAlignment="1">
      <alignment horizontal="center" vertical="center" textRotation="255" shrinkToFit="1"/>
    </xf>
    <xf numFmtId="0" fontId="7" fillId="0" borderId="14" xfId="0" applyFont="1" applyBorder="1" applyAlignment="1">
      <alignment horizontal="center" vertical="center" textRotation="255" shrinkToFit="1"/>
    </xf>
    <xf numFmtId="0" fontId="7" fillId="0" borderId="19" xfId="0" applyFont="1" applyBorder="1" applyAlignment="1">
      <alignment horizontal="center" vertical="center" textRotation="255" shrinkToFit="1"/>
    </xf>
    <xf numFmtId="0" fontId="7" fillId="0" borderId="7"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2" xfId="0" applyFont="1" applyBorder="1" applyAlignment="1">
      <alignment horizontal="center" vertical="center" shrinkToFit="1"/>
    </xf>
    <xf numFmtId="38" fontId="7" fillId="3" borderId="9" xfId="2" applyFont="1" applyFill="1" applyBorder="1" applyAlignment="1">
      <alignment horizontal="center" vertical="center" wrapText="1"/>
    </xf>
    <xf numFmtId="38" fontId="7" fillId="3" borderId="2" xfId="2" applyFont="1" applyFill="1" applyBorder="1" applyAlignment="1">
      <alignment horizontal="center" vertical="center" wrapText="1"/>
    </xf>
    <xf numFmtId="178" fontId="7" fillId="3" borderId="9" xfId="2" applyNumberFormat="1" applyFont="1" applyFill="1" applyBorder="1" applyAlignment="1">
      <alignment horizontal="center" vertical="center"/>
    </xf>
    <xf numFmtId="178" fontId="7" fillId="3" borderId="2" xfId="2" applyNumberFormat="1" applyFont="1" applyFill="1" applyBorder="1" applyAlignment="1">
      <alignment horizontal="center" vertical="center"/>
    </xf>
    <xf numFmtId="0" fontId="36" fillId="0" borderId="9" xfId="0" applyFont="1" applyBorder="1" applyAlignment="1">
      <alignment horizontal="center" vertical="center"/>
    </xf>
    <xf numFmtId="177" fontId="36" fillId="3" borderId="8" xfId="0" applyNumberFormat="1" applyFont="1" applyFill="1" applyBorder="1" applyAlignment="1">
      <alignment horizontal="center" vertical="center" shrinkToFit="1"/>
    </xf>
    <xf numFmtId="177" fontId="36" fillId="3" borderId="2" xfId="0" applyNumberFormat="1" applyFont="1" applyFill="1" applyBorder="1" applyAlignment="1">
      <alignment horizontal="center" vertical="center" shrinkToFit="1"/>
    </xf>
    <xf numFmtId="0" fontId="36" fillId="0" borderId="9" xfId="0" quotePrefix="1" applyFont="1" applyBorder="1" applyAlignment="1">
      <alignment horizontal="center" vertical="center"/>
    </xf>
    <xf numFmtId="0" fontId="7" fillId="0" borderId="1" xfId="0" applyFont="1" applyBorder="1" applyAlignment="1">
      <alignment horizontal="center" vertical="center" wrapText="1"/>
    </xf>
    <xf numFmtId="40" fontId="7" fillId="3" borderId="9" xfId="2" applyNumberFormat="1" applyFont="1" applyFill="1" applyBorder="1" applyAlignment="1" applyProtection="1">
      <alignment horizontal="center" vertical="center"/>
    </xf>
    <xf numFmtId="40" fontId="7" fillId="3" borderId="8" xfId="2" applyNumberFormat="1" applyFont="1" applyFill="1" applyBorder="1" applyAlignment="1" applyProtection="1">
      <alignment horizontal="center" vertical="center"/>
    </xf>
    <xf numFmtId="38" fontId="7" fillId="3" borderId="1" xfId="2" applyFont="1" applyFill="1" applyBorder="1" applyAlignment="1" applyProtection="1">
      <alignment horizontal="center" vertical="center"/>
    </xf>
    <xf numFmtId="178" fontId="7" fillId="3" borderId="9" xfId="2" applyNumberFormat="1" applyFont="1" applyFill="1" applyBorder="1" applyAlignment="1" applyProtection="1">
      <alignment horizontal="center" vertical="center"/>
    </xf>
    <xf numFmtId="178" fontId="7" fillId="3" borderId="8" xfId="2" applyNumberFormat="1" applyFont="1" applyFill="1" applyBorder="1" applyAlignment="1" applyProtection="1">
      <alignment horizontal="center" vertical="center"/>
    </xf>
    <xf numFmtId="0" fontId="7" fillId="0" borderId="7" xfId="0" applyFont="1" applyBorder="1" applyAlignment="1">
      <alignment horizontal="center" vertical="center"/>
    </xf>
    <xf numFmtId="38" fontId="7" fillId="0" borderId="9" xfId="2" quotePrefix="1" applyFont="1" applyFill="1" applyBorder="1" applyAlignment="1" applyProtection="1">
      <alignment horizontal="center" vertical="center"/>
    </xf>
    <xf numFmtId="38" fontId="7" fillId="0" borderId="2" xfId="2" quotePrefix="1" applyFont="1" applyFill="1" applyBorder="1" applyAlignment="1" applyProtection="1">
      <alignment horizontal="center" vertical="center"/>
    </xf>
    <xf numFmtId="38" fontId="7" fillId="3" borderId="9" xfId="2" applyFont="1" applyFill="1" applyBorder="1" applyAlignment="1">
      <alignment horizontal="center" vertical="center"/>
    </xf>
    <xf numFmtId="0" fontId="7" fillId="0" borderId="1" xfId="0" applyFont="1" applyBorder="1" applyAlignment="1">
      <alignment horizontal="center" vertical="center"/>
    </xf>
    <xf numFmtId="0" fontId="7" fillId="0" borderId="9" xfId="0" applyFont="1" applyBorder="1" applyAlignment="1">
      <alignment vertical="center" shrinkToFit="1"/>
    </xf>
    <xf numFmtId="0" fontId="7" fillId="0" borderId="8" xfId="0" applyFont="1" applyBorder="1" applyAlignment="1">
      <alignment vertical="center" shrinkToFit="1"/>
    </xf>
    <xf numFmtId="40" fontId="7" fillId="3" borderId="9" xfId="2" applyNumberFormat="1" applyFont="1" applyFill="1" applyBorder="1" applyAlignment="1">
      <alignment horizontal="center" vertical="center"/>
    </xf>
    <xf numFmtId="40" fontId="7" fillId="3" borderId="8" xfId="2" applyNumberFormat="1" applyFont="1" applyFill="1" applyBorder="1" applyAlignment="1">
      <alignment horizontal="center" vertical="center"/>
    </xf>
    <xf numFmtId="0" fontId="7" fillId="0" borderId="9" xfId="0" applyFont="1" applyBorder="1" applyAlignment="1">
      <alignment horizontal="center" vertical="center" shrinkToFit="1"/>
    </xf>
    <xf numFmtId="0" fontId="7" fillId="0" borderId="8" xfId="0" applyFont="1" applyBorder="1" applyAlignment="1">
      <alignment horizontal="center" vertical="center" shrinkToFit="1"/>
    </xf>
    <xf numFmtId="0" fontId="12" fillId="3" borderId="1" xfId="0" applyFont="1" applyFill="1" applyBorder="1" applyAlignment="1">
      <alignment horizontal="center" vertical="center"/>
    </xf>
    <xf numFmtId="0" fontId="7" fillId="0" borderId="22" xfId="0" applyFont="1" applyBorder="1" applyAlignment="1">
      <alignment horizontal="center" vertical="center" textRotation="255" shrinkToFit="1"/>
    </xf>
    <xf numFmtId="0" fontId="7" fillId="0" borderId="23" xfId="0" applyFont="1" applyBorder="1" applyAlignment="1">
      <alignment horizontal="center" vertical="center" textRotation="255" shrinkToFit="1"/>
    </xf>
    <xf numFmtId="0" fontId="7" fillId="0" borderId="24" xfId="0" applyFont="1" applyBorder="1" applyAlignment="1">
      <alignment horizontal="center" vertical="center" textRotation="255" shrinkToFit="1"/>
    </xf>
    <xf numFmtId="0" fontId="7" fillId="0" borderId="25" xfId="0" applyFont="1" applyBorder="1" applyAlignment="1">
      <alignment horizontal="center" vertical="center" textRotation="255" shrinkToFit="1"/>
    </xf>
    <xf numFmtId="0" fontId="7" fillId="0" borderId="26" xfId="0" applyFont="1" applyBorder="1" applyAlignment="1">
      <alignment horizontal="center" vertical="center" textRotation="255" shrinkToFit="1"/>
    </xf>
    <xf numFmtId="0" fontId="7" fillId="0" borderId="27" xfId="0" applyFont="1" applyBorder="1" applyAlignment="1">
      <alignment horizontal="center" vertical="center" textRotation="255" shrinkToFit="1"/>
    </xf>
    <xf numFmtId="0" fontId="11" fillId="0" borderId="4" xfId="0" applyFont="1" applyBorder="1" applyAlignment="1">
      <alignment horizontal="left" vertical="center" shrinkToFit="1"/>
    </xf>
    <xf numFmtId="38" fontId="7" fillId="3" borderId="9" xfId="2" applyFont="1" applyFill="1" applyBorder="1" applyAlignment="1" applyProtection="1">
      <alignment horizontal="center" vertical="center"/>
    </xf>
    <xf numFmtId="38" fontId="7" fillId="3" borderId="8" xfId="2" applyFont="1" applyFill="1" applyBorder="1" applyAlignment="1" applyProtection="1">
      <alignment horizontal="center" vertical="center"/>
    </xf>
    <xf numFmtId="0" fontId="7" fillId="0" borderId="1" xfId="0" applyFont="1" applyBorder="1" applyAlignment="1">
      <alignment horizontal="center" vertical="center" textRotation="255" shrinkToFit="1"/>
    </xf>
    <xf numFmtId="0" fontId="7" fillId="0" borderId="1" xfId="0" applyFont="1" applyBorder="1" applyAlignment="1">
      <alignment horizontal="center" vertical="center" shrinkToFit="1"/>
    </xf>
    <xf numFmtId="38" fontId="36" fillId="3" borderId="9" xfId="2" applyFont="1" applyFill="1" applyBorder="1" applyAlignment="1" applyProtection="1">
      <alignment horizontal="center" vertical="center"/>
    </xf>
    <xf numFmtId="38" fontId="36" fillId="3" borderId="2" xfId="2" applyFont="1" applyFill="1" applyBorder="1" applyAlignment="1" applyProtection="1">
      <alignment horizontal="center" vertical="center"/>
    </xf>
    <xf numFmtId="38" fontId="36" fillId="0" borderId="9" xfId="2" applyFont="1" applyBorder="1" applyAlignment="1">
      <alignment horizontal="center" vertical="center"/>
    </xf>
    <xf numFmtId="38" fontId="36" fillId="0" borderId="2" xfId="2" applyFont="1" applyBorder="1" applyAlignment="1">
      <alignment horizontal="center" vertical="center"/>
    </xf>
    <xf numFmtId="38" fontId="7" fillId="3" borderId="2" xfId="2" applyFont="1" applyFill="1" applyBorder="1" applyAlignment="1">
      <alignment horizontal="center" vertical="center"/>
    </xf>
    <xf numFmtId="0" fontId="7" fillId="0" borderId="9" xfId="0" applyFont="1" applyBorder="1">
      <alignment vertical="center"/>
    </xf>
    <xf numFmtId="0" fontId="7" fillId="0" borderId="8" xfId="0" applyFont="1" applyBorder="1">
      <alignment vertical="center"/>
    </xf>
    <xf numFmtId="178" fontId="7" fillId="7" borderId="1" xfId="2" applyNumberFormat="1" applyFont="1" applyFill="1" applyBorder="1" applyAlignment="1">
      <alignment horizontal="center" vertical="center" shrinkToFit="1"/>
    </xf>
    <xf numFmtId="0" fontId="7" fillId="0" borderId="2" xfId="0" applyFont="1" applyBorder="1">
      <alignment vertical="center"/>
    </xf>
    <xf numFmtId="0" fontId="7" fillId="0" borderId="1" xfId="0" applyFont="1" applyBorder="1">
      <alignment vertical="center"/>
    </xf>
    <xf numFmtId="0" fontId="36" fillId="0" borderId="7" xfId="0" applyFont="1" applyBorder="1" applyAlignment="1">
      <alignment horizontal="center" vertical="center"/>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36" fillId="0" borderId="12" xfId="0" applyFont="1" applyBorder="1" applyAlignment="1">
      <alignment horizontal="center" vertical="center"/>
    </xf>
    <xf numFmtId="0" fontId="7" fillId="7" borderId="1" xfId="0" applyFont="1" applyFill="1" applyBorder="1" applyAlignment="1">
      <alignment horizontal="center" vertical="center" shrinkToFit="1"/>
    </xf>
    <xf numFmtId="0" fontId="7" fillId="0" borderId="8" xfId="0" applyFont="1" applyBorder="1" applyAlignment="1">
      <alignment horizontal="left" vertical="center"/>
    </xf>
    <xf numFmtId="0" fontId="7" fillId="0" borderId="2" xfId="0" applyFont="1" applyBorder="1" applyAlignment="1">
      <alignment horizontal="left" vertical="center"/>
    </xf>
    <xf numFmtId="178" fontId="7" fillId="7" borderId="1" xfId="2" applyNumberFormat="1" applyFont="1" applyFill="1" applyBorder="1" applyAlignment="1">
      <alignment horizontal="center" vertical="center" wrapText="1"/>
    </xf>
    <xf numFmtId="38" fontId="36" fillId="7" borderId="9" xfId="2" applyFont="1" applyFill="1" applyBorder="1" applyAlignment="1">
      <alignment horizontal="center" vertical="center"/>
    </xf>
    <xf numFmtId="38" fontId="36" fillId="7" borderId="8" xfId="2" applyFont="1" applyFill="1" applyBorder="1" applyAlignment="1">
      <alignment horizontal="center" vertical="center"/>
    </xf>
    <xf numFmtId="38" fontId="36" fillId="7" borderId="2" xfId="2" applyFont="1" applyFill="1" applyBorder="1" applyAlignment="1">
      <alignment horizontal="center" vertical="center"/>
    </xf>
    <xf numFmtId="38" fontId="7" fillId="7" borderId="1" xfId="2" applyFont="1" applyFill="1" applyBorder="1" applyAlignment="1">
      <alignment horizontal="center" vertical="center" wrapText="1"/>
    </xf>
    <xf numFmtId="0" fontId="7" fillId="0" borderId="2" xfId="0" applyFont="1" applyBorder="1" applyAlignment="1">
      <alignment vertical="center" shrinkToFit="1"/>
    </xf>
    <xf numFmtId="0" fontId="7" fillId="0" borderId="10" xfId="0" applyFont="1" applyBorder="1" applyAlignment="1">
      <alignment horizontal="center" vertical="center"/>
    </xf>
    <xf numFmtId="38" fontId="7" fillId="3" borderId="9" xfId="2" applyFont="1" applyFill="1" applyBorder="1" applyAlignment="1">
      <alignment horizontal="right" vertical="center" wrapText="1"/>
    </xf>
    <xf numFmtId="38" fontId="7" fillId="3" borderId="8" xfId="2" applyFont="1" applyFill="1" applyBorder="1" applyAlignment="1">
      <alignment horizontal="right" vertical="center" wrapText="1"/>
    </xf>
    <xf numFmtId="178" fontId="7" fillId="3" borderId="1" xfId="2" quotePrefix="1" applyNumberFormat="1" applyFont="1" applyFill="1" applyBorder="1" applyAlignment="1" applyProtection="1">
      <alignment horizontal="center" vertical="center"/>
    </xf>
    <xf numFmtId="38" fontId="7" fillId="3" borderId="9" xfId="2" applyFont="1" applyFill="1" applyBorder="1" applyAlignment="1">
      <alignment vertical="center" wrapText="1"/>
    </xf>
    <xf numFmtId="38" fontId="7" fillId="3" borderId="8" xfId="2" applyFont="1" applyFill="1" applyBorder="1" applyAlignment="1">
      <alignment vertical="center" wrapText="1"/>
    </xf>
    <xf numFmtId="38" fontId="36" fillId="3" borderId="9" xfId="2" applyFont="1" applyFill="1" applyBorder="1" applyAlignment="1">
      <alignment horizontal="right" vertical="center"/>
    </xf>
    <xf numFmtId="38" fontId="36" fillId="3" borderId="8" xfId="2" applyFont="1" applyFill="1" applyBorder="1" applyAlignment="1">
      <alignment horizontal="right" vertical="center"/>
    </xf>
    <xf numFmtId="40" fontId="36" fillId="3" borderId="9" xfId="2" applyNumberFormat="1" applyFont="1" applyFill="1" applyBorder="1" applyAlignment="1">
      <alignment horizontal="right" vertical="center"/>
    </xf>
    <xf numFmtId="40" fontId="36" fillId="3" borderId="8" xfId="2" applyNumberFormat="1" applyFont="1" applyFill="1" applyBorder="1" applyAlignment="1">
      <alignment horizontal="right" vertical="center"/>
    </xf>
    <xf numFmtId="0" fontId="7" fillId="2"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0" borderId="4"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0" xfId="0" applyFont="1" applyAlignment="1">
      <alignment horizontal="center" vertical="center" shrinkToFit="1"/>
    </xf>
    <xf numFmtId="0" fontId="7" fillId="0" borderId="6"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 xfId="0" applyFont="1" applyBorder="1" applyAlignment="1">
      <alignment vertical="center" wrapText="1"/>
    </xf>
    <xf numFmtId="0" fontId="7" fillId="2" borderId="1" xfId="0" applyFont="1" applyFill="1" applyBorder="1">
      <alignment vertical="center"/>
    </xf>
    <xf numFmtId="0" fontId="36" fillId="0" borderId="1" xfId="0" applyFont="1" applyBorder="1" applyAlignment="1">
      <alignment horizontal="center" vertical="center" wrapText="1"/>
    </xf>
    <xf numFmtId="0" fontId="7" fillId="0" borderId="22"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2" xfId="0" applyFont="1" applyBorder="1" applyAlignment="1">
      <alignment horizontal="center" vertical="center" shrinkToFit="1"/>
    </xf>
    <xf numFmtId="38" fontId="7" fillId="2" borderId="1" xfId="2" applyFont="1" applyFill="1" applyBorder="1" applyAlignment="1">
      <alignment horizontal="center" vertical="center" wrapText="1"/>
    </xf>
    <xf numFmtId="0" fontId="36" fillId="2" borderId="1" xfId="0" applyFont="1" applyFill="1" applyBorder="1" applyAlignment="1">
      <alignment horizontal="center" vertical="center"/>
    </xf>
    <xf numFmtId="0" fontId="7" fillId="3" borderId="9" xfId="0" applyFont="1" applyFill="1" applyBorder="1" applyAlignment="1">
      <alignment horizontal="right" vertical="center" wrapText="1"/>
    </xf>
    <xf numFmtId="0" fontId="7" fillId="3" borderId="8" xfId="0" applyFont="1" applyFill="1" applyBorder="1" applyAlignment="1">
      <alignment horizontal="right" vertical="center" wrapText="1"/>
    </xf>
    <xf numFmtId="178" fontId="36" fillId="7" borderId="1" xfId="2" applyNumberFormat="1" applyFont="1" applyFill="1" applyBorder="1" applyAlignment="1">
      <alignment horizontal="center" vertical="center"/>
    </xf>
    <xf numFmtId="177" fontId="7" fillId="3" borderId="9" xfId="0" applyNumberFormat="1" applyFont="1" applyFill="1" applyBorder="1" applyAlignment="1">
      <alignment horizontal="center" vertical="center" wrapText="1"/>
    </xf>
    <xf numFmtId="177" fontId="7" fillId="3" borderId="8" xfId="0" applyNumberFormat="1" applyFont="1" applyFill="1" applyBorder="1" applyAlignment="1">
      <alignment horizontal="center" vertical="center" wrapText="1"/>
    </xf>
    <xf numFmtId="177" fontId="7" fillId="3" borderId="2" xfId="0" applyNumberFormat="1" applyFont="1" applyFill="1" applyBorder="1" applyAlignment="1">
      <alignment horizontal="center" vertical="center" wrapText="1"/>
    </xf>
    <xf numFmtId="0" fontId="13" fillId="0" borderId="7" xfId="0" applyFont="1" applyBorder="1" applyAlignment="1">
      <alignment horizontal="center" vertical="center" wrapText="1"/>
    </xf>
    <xf numFmtId="0" fontId="13" fillId="0" borderId="5" xfId="0" applyFont="1" applyBorder="1" applyAlignment="1">
      <alignment horizontal="center" vertical="center"/>
    </xf>
    <xf numFmtId="0" fontId="13" fillId="0" borderId="10" xfId="0" applyFont="1" applyBorder="1" applyAlignment="1">
      <alignment horizontal="center" vertical="center"/>
    </xf>
    <xf numFmtId="0" fontId="13" fillId="0" borderId="12" xfId="0" applyFont="1" applyBorder="1" applyAlignment="1">
      <alignment horizontal="center" vertical="center"/>
    </xf>
    <xf numFmtId="0" fontId="36" fillId="0" borderId="9" xfId="0" applyFont="1" applyBorder="1" applyAlignment="1">
      <alignment horizontal="right" vertical="center"/>
    </xf>
    <xf numFmtId="0" fontId="36" fillId="0" borderId="8" xfId="0" applyFont="1" applyBorder="1" applyAlignment="1">
      <alignment horizontal="right" vertical="center"/>
    </xf>
    <xf numFmtId="40" fontId="36" fillId="7" borderId="9" xfId="2" applyNumberFormat="1" applyFont="1" applyFill="1" applyBorder="1" applyAlignment="1">
      <alignment horizontal="center" vertical="center"/>
    </xf>
    <xf numFmtId="40" fontId="36" fillId="7" borderId="8" xfId="2" applyNumberFormat="1" applyFont="1" applyFill="1" applyBorder="1" applyAlignment="1">
      <alignment horizontal="center" vertical="center"/>
    </xf>
    <xf numFmtId="40" fontId="36" fillId="7" borderId="2" xfId="2" applyNumberFormat="1" applyFont="1" applyFill="1" applyBorder="1" applyAlignment="1">
      <alignment horizontal="center" vertical="center"/>
    </xf>
    <xf numFmtId="0" fontId="7" fillId="0" borderId="25"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7" xfId="0" applyFont="1" applyBorder="1" applyAlignment="1">
      <alignment horizontal="center" vertical="center" shrinkToFit="1"/>
    </xf>
    <xf numFmtId="178" fontId="7" fillId="3" borderId="9" xfId="2" applyNumberFormat="1" applyFont="1" applyFill="1" applyBorder="1" applyAlignment="1">
      <alignment horizontal="right" vertical="center" wrapText="1"/>
    </xf>
    <xf numFmtId="178" fontId="7" fillId="3" borderId="8" xfId="2" applyNumberFormat="1" applyFont="1" applyFill="1" applyBorder="1" applyAlignment="1">
      <alignment horizontal="right" vertical="center" wrapText="1"/>
    </xf>
    <xf numFmtId="38" fontId="7" fillId="3" borderId="8" xfId="2" applyFont="1" applyFill="1" applyBorder="1" applyAlignment="1" applyProtection="1">
      <alignment horizontal="right" vertical="center" wrapText="1"/>
    </xf>
    <xf numFmtId="0" fontId="7" fillId="4" borderId="9" xfId="0" applyFont="1" applyFill="1" applyBorder="1" applyAlignment="1" applyProtection="1">
      <alignment horizontal="center" vertical="center" wrapText="1"/>
      <protection locked="0"/>
    </xf>
    <xf numFmtId="0" fontId="7" fillId="4" borderId="8"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36" fillId="0" borderId="8" xfId="0" applyFont="1" applyBorder="1" applyAlignment="1">
      <alignment horizontal="center" vertical="center" shrinkToFit="1"/>
    </xf>
    <xf numFmtId="176" fontId="36" fillId="3" borderId="9" xfId="0" applyNumberFormat="1" applyFont="1" applyFill="1" applyBorder="1" applyAlignment="1">
      <alignment horizontal="center" vertical="center"/>
    </xf>
    <xf numFmtId="176" fontId="36" fillId="3" borderId="8" xfId="0" applyNumberFormat="1" applyFont="1" applyFill="1" applyBorder="1" applyAlignment="1">
      <alignment horizontal="center" vertical="center"/>
    </xf>
    <xf numFmtId="176" fontId="36" fillId="3" borderId="2" xfId="0" applyNumberFormat="1" applyFont="1" applyFill="1" applyBorder="1" applyAlignment="1">
      <alignment horizontal="center" vertical="center"/>
    </xf>
    <xf numFmtId="178" fontId="36" fillId="3" borderId="9" xfId="2" applyNumberFormat="1" applyFont="1" applyFill="1" applyBorder="1" applyAlignment="1">
      <alignment horizontal="right" vertical="center"/>
    </xf>
    <xf numFmtId="178" fontId="36" fillId="3" borderId="8" xfId="2" applyNumberFormat="1" applyFont="1" applyFill="1" applyBorder="1" applyAlignment="1">
      <alignment horizontal="right" vertical="center"/>
    </xf>
    <xf numFmtId="183" fontId="7" fillId="3" borderId="9" xfId="2" applyNumberFormat="1" applyFont="1" applyFill="1" applyBorder="1" applyAlignment="1">
      <alignment horizontal="right" vertical="center" wrapText="1"/>
    </xf>
    <xf numFmtId="183" fontId="7" fillId="3" borderId="8" xfId="2" applyNumberFormat="1" applyFont="1" applyFill="1" applyBorder="1" applyAlignment="1">
      <alignment horizontal="right" vertical="center" wrapText="1"/>
    </xf>
    <xf numFmtId="40" fontId="7" fillId="3" borderId="9" xfId="2" applyNumberFormat="1" applyFont="1" applyFill="1" applyBorder="1" applyAlignment="1">
      <alignment horizontal="right" vertical="center" wrapText="1"/>
    </xf>
    <xf numFmtId="40" fontId="7" fillId="3" borderId="8" xfId="2" applyNumberFormat="1" applyFont="1" applyFill="1" applyBorder="1" applyAlignment="1">
      <alignment horizontal="right" vertical="center" wrapText="1"/>
    </xf>
    <xf numFmtId="176" fontId="7" fillId="3" borderId="0" xfId="0" applyNumberFormat="1" applyFont="1" applyFill="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left" vertical="center" shrinkToFit="1"/>
    </xf>
    <xf numFmtId="0" fontId="12" fillId="0" borderId="6" xfId="0" applyFont="1" applyBorder="1" applyAlignment="1">
      <alignment horizontal="left" vertical="center" shrinkToFit="1"/>
    </xf>
    <xf numFmtId="38" fontId="7" fillId="3" borderId="3" xfId="2" applyFont="1" applyFill="1" applyBorder="1" applyAlignment="1">
      <alignment horizontal="center" vertical="center"/>
    </xf>
    <xf numFmtId="38" fontId="7" fillId="3" borderId="0" xfId="2" applyFont="1" applyFill="1" applyBorder="1" applyAlignment="1">
      <alignment horizontal="center" vertical="center"/>
    </xf>
    <xf numFmtId="38" fontId="7" fillId="3" borderId="6" xfId="2" applyFont="1" applyFill="1" applyBorder="1" applyAlignment="1">
      <alignment horizontal="center" vertical="center"/>
    </xf>
    <xf numFmtId="0" fontId="12" fillId="0" borderId="9" xfId="0" applyFont="1" applyBorder="1" applyAlignment="1">
      <alignment horizontal="center" vertical="center"/>
    </xf>
    <xf numFmtId="0" fontId="12" fillId="0" borderId="8" xfId="0" applyFont="1" applyBorder="1" applyAlignment="1">
      <alignment horizontal="center" vertical="center"/>
    </xf>
    <xf numFmtId="0" fontId="12" fillId="0" borderId="2" xfId="0" applyFont="1" applyBorder="1" applyAlignment="1">
      <alignment horizontal="center" vertical="center"/>
    </xf>
    <xf numFmtId="38" fontId="7" fillId="0" borderId="7" xfId="2" applyFont="1" applyBorder="1" applyAlignment="1">
      <alignment horizontal="center" vertical="center"/>
    </xf>
    <xf numFmtId="38" fontId="7" fillId="0" borderId="4" xfId="2" applyFont="1" applyBorder="1" applyAlignment="1">
      <alignment horizontal="center" vertical="center"/>
    </xf>
    <xf numFmtId="38" fontId="7" fillId="0" borderId="5" xfId="2" applyFont="1" applyBorder="1" applyAlignment="1">
      <alignment horizontal="center" vertical="center"/>
    </xf>
    <xf numFmtId="0" fontId="12" fillId="0" borderId="4" xfId="0" applyFont="1" applyBorder="1">
      <alignment vertical="center"/>
    </xf>
    <xf numFmtId="0" fontId="7" fillId="0" borderId="0" xfId="0" applyFont="1">
      <alignment vertical="center"/>
    </xf>
    <xf numFmtId="0" fontId="7" fillId="0" borderId="6" xfId="0" applyFont="1" applyBorder="1">
      <alignment vertical="center"/>
    </xf>
    <xf numFmtId="0" fontId="36" fillId="0" borderId="0" xfId="0" applyFont="1" applyAlignment="1">
      <alignment vertical="top" wrapText="1"/>
    </xf>
    <xf numFmtId="0" fontId="36" fillId="3" borderId="0" xfId="0" applyFont="1" applyFill="1" applyAlignment="1">
      <alignment horizontal="right" vertical="center" indent="1"/>
    </xf>
    <xf numFmtId="0" fontId="36" fillId="0" borderId="0" xfId="0" applyFont="1" applyAlignment="1">
      <alignment horizontal="right" vertical="center" indent="1"/>
    </xf>
    <xf numFmtId="0" fontId="12" fillId="0" borderId="0" xfId="0" applyFont="1">
      <alignment vertical="center"/>
    </xf>
    <xf numFmtId="0" fontId="12" fillId="4" borderId="0" xfId="0" applyFont="1" applyFill="1" applyAlignment="1" applyProtection="1">
      <alignment vertical="center" wrapText="1"/>
      <protection locked="0"/>
    </xf>
    <xf numFmtId="0" fontId="12" fillId="4" borderId="6" xfId="0" applyFont="1" applyFill="1" applyBorder="1" applyAlignment="1" applyProtection="1">
      <alignment vertical="center" wrapText="1"/>
      <protection locked="0"/>
    </xf>
    <xf numFmtId="0" fontId="36" fillId="4" borderId="0" xfId="0" applyFont="1" applyFill="1" applyAlignment="1" applyProtection="1">
      <alignment horizontal="left" vertical="top" wrapText="1"/>
      <protection locked="0"/>
    </xf>
    <xf numFmtId="0" fontId="20" fillId="0" borderId="0" xfId="0" applyFont="1">
      <alignment vertical="center"/>
    </xf>
    <xf numFmtId="0" fontId="11" fillId="4" borderId="4" xfId="0" applyFont="1" applyFill="1" applyBorder="1" applyAlignment="1" applyProtection="1">
      <alignment horizontal="left" vertical="center" shrinkToFit="1"/>
      <protection locked="0"/>
    </xf>
    <xf numFmtId="0" fontId="11" fillId="3" borderId="4" xfId="0" applyFont="1" applyFill="1" applyBorder="1" applyAlignment="1" applyProtection="1">
      <alignment horizontal="left" vertical="center" shrinkToFit="1"/>
      <protection locked="0"/>
    </xf>
    <xf numFmtId="0" fontId="11" fillId="0" borderId="4" xfId="0" applyFont="1" applyBorder="1" applyAlignment="1" applyProtection="1">
      <alignment horizontal="left" vertical="center" shrinkToFit="1"/>
      <protection locked="0"/>
    </xf>
    <xf numFmtId="0" fontId="11" fillId="0" borderId="5" xfId="0" applyFont="1" applyBorder="1" applyAlignment="1" applyProtection="1">
      <alignment horizontal="left" vertical="center" shrinkToFit="1"/>
      <protection locked="0"/>
    </xf>
    <xf numFmtId="0" fontId="12" fillId="3" borderId="0" xfId="0" applyFont="1" applyFill="1" applyAlignment="1">
      <alignment horizontal="left" vertical="center" wrapText="1"/>
    </xf>
    <xf numFmtId="0" fontId="12" fillId="3" borderId="6" xfId="0" applyFont="1" applyFill="1" applyBorder="1" applyAlignment="1">
      <alignment horizontal="left" vertical="center" wrapText="1"/>
    </xf>
    <xf numFmtId="0" fontId="12" fillId="4" borderId="11" xfId="0" applyFont="1" applyFill="1" applyBorder="1" applyAlignment="1" applyProtection="1">
      <alignment horizontal="left" vertical="center" shrinkToFit="1"/>
      <protection locked="0"/>
    </xf>
    <xf numFmtId="0" fontId="12" fillId="3" borderId="11" xfId="0" applyFont="1" applyFill="1" applyBorder="1" applyAlignment="1" applyProtection="1">
      <alignment horizontal="left" vertical="center" shrinkToFit="1"/>
      <protection locked="0"/>
    </xf>
    <xf numFmtId="0" fontId="12" fillId="0" borderId="11" xfId="0" applyFont="1" applyBorder="1" applyAlignment="1" applyProtection="1">
      <alignment horizontal="left" vertical="center" shrinkToFit="1"/>
      <protection locked="0"/>
    </xf>
    <xf numFmtId="0" fontId="12" fillId="0" borderId="12" xfId="0" applyFont="1" applyBorder="1" applyAlignment="1" applyProtection="1">
      <alignment horizontal="left" vertical="center" shrinkToFit="1"/>
      <protection locked="0"/>
    </xf>
    <xf numFmtId="0" fontId="11" fillId="4" borderId="4"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1" fillId="0" borderId="5" xfId="0" applyFont="1" applyBorder="1" applyAlignment="1" applyProtection="1">
      <alignment horizontal="center" vertical="center" shrinkToFit="1"/>
      <protection locked="0"/>
    </xf>
    <xf numFmtId="0" fontId="12" fillId="3" borderId="2" xfId="0" applyFont="1" applyFill="1" applyBorder="1" applyAlignment="1">
      <alignment horizontal="center" vertical="center" shrinkToFi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0" borderId="9" xfId="0" applyFont="1" applyBorder="1" applyAlignment="1">
      <alignment vertical="center" shrinkToFit="1"/>
    </xf>
    <xf numFmtId="0" fontId="12" fillId="0" borderId="8" xfId="0" applyFont="1" applyBorder="1" applyAlignment="1">
      <alignment vertical="center" shrinkToFit="1"/>
    </xf>
    <xf numFmtId="0" fontId="12" fillId="0" borderId="2" xfId="0" applyFont="1" applyBorder="1" applyAlignment="1">
      <alignment vertical="center" shrinkToFit="1"/>
    </xf>
    <xf numFmtId="0" fontId="12" fillId="0" borderId="7" xfId="0" applyFont="1" applyBorder="1" applyAlignment="1">
      <alignment vertical="center" wrapText="1"/>
    </xf>
    <xf numFmtId="0" fontId="12" fillId="0" borderId="4" xfId="0" applyFont="1" applyBorder="1" applyAlignment="1">
      <alignment vertical="center" wrapText="1"/>
    </xf>
    <xf numFmtId="0" fontId="12" fillId="0" borderId="5" xfId="0" applyFont="1" applyBorder="1" applyAlignment="1">
      <alignment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2" fillId="0" borderId="12" xfId="0" applyFont="1" applyBorder="1" applyAlignment="1">
      <alignment vertical="center" wrapText="1"/>
    </xf>
    <xf numFmtId="0" fontId="12" fillId="0" borderId="1" xfId="0" applyFont="1" applyBorder="1" applyAlignment="1">
      <alignment horizontal="center" vertical="center"/>
    </xf>
    <xf numFmtId="176" fontId="12" fillId="3" borderId="8" xfId="0" applyNumberFormat="1" applyFont="1" applyFill="1" applyBorder="1" applyAlignment="1">
      <alignment horizontal="right" vertical="center" wrapText="1" indent="3"/>
    </xf>
    <xf numFmtId="0" fontId="12" fillId="0" borderId="8" xfId="0" applyFont="1" applyBorder="1" applyAlignment="1">
      <alignment vertical="center" wrapText="1"/>
    </xf>
    <xf numFmtId="0" fontId="11" fillId="4" borderId="8" xfId="0" applyFont="1" applyFill="1" applyBorder="1" applyAlignment="1" applyProtection="1">
      <alignment horizontal="left" vertical="center" shrinkToFit="1"/>
      <protection locked="0"/>
    </xf>
    <xf numFmtId="0" fontId="11" fillId="4" borderId="2" xfId="0" applyFont="1" applyFill="1" applyBorder="1" applyAlignment="1" applyProtection="1">
      <alignment horizontal="left" vertical="center" shrinkToFit="1"/>
      <protection locked="0"/>
    </xf>
    <xf numFmtId="38" fontId="36" fillId="3" borderId="8" xfId="2" applyFont="1" applyFill="1" applyBorder="1" applyAlignment="1">
      <alignment horizontal="center" vertical="center"/>
    </xf>
    <xf numFmtId="0" fontId="11" fillId="4" borderId="0" xfId="0" applyFont="1" applyFill="1" applyAlignment="1" applyProtection="1">
      <alignment vertical="top" wrapText="1"/>
      <protection locked="0"/>
    </xf>
    <xf numFmtId="0" fontId="11" fillId="4" borderId="6" xfId="0" applyFont="1" applyFill="1" applyBorder="1" applyAlignment="1" applyProtection="1">
      <alignment vertical="top" wrapText="1"/>
      <protection locked="0"/>
    </xf>
    <xf numFmtId="0" fontId="11" fillId="4" borderId="11" xfId="0" applyFont="1" applyFill="1" applyBorder="1" applyAlignment="1" applyProtection="1">
      <alignment vertical="top" wrapText="1"/>
      <protection locked="0"/>
    </xf>
    <xf numFmtId="0" fontId="11" fillId="4" borderId="12" xfId="0" applyFont="1" applyFill="1" applyBorder="1" applyAlignment="1" applyProtection="1">
      <alignment vertical="top" wrapText="1"/>
      <protection locked="0"/>
    </xf>
    <xf numFmtId="0" fontId="38" fillId="0" borderId="4" xfId="0" applyFont="1" applyBorder="1" applyAlignment="1">
      <alignment vertical="center" shrinkToFit="1"/>
    </xf>
    <xf numFmtId="0" fontId="38" fillId="0" borderId="5" xfId="0" applyFont="1" applyBorder="1" applyAlignment="1">
      <alignment vertical="center" shrinkToFit="1"/>
    </xf>
    <xf numFmtId="0" fontId="13" fillId="0" borderId="4" xfId="0" applyFont="1" applyBorder="1">
      <alignment vertical="center"/>
    </xf>
    <xf numFmtId="0" fontId="13" fillId="0" borderId="5" xfId="0" applyFont="1" applyBorder="1">
      <alignment vertical="center"/>
    </xf>
    <xf numFmtId="38" fontId="12" fillId="3" borderId="8" xfId="2" quotePrefix="1" applyFont="1" applyFill="1" applyBorder="1" applyAlignment="1">
      <alignment horizontal="center" vertical="center" wrapText="1"/>
    </xf>
    <xf numFmtId="0" fontId="12" fillId="4" borderId="5" xfId="0" applyFont="1" applyFill="1" applyBorder="1" applyAlignment="1" applyProtection="1">
      <alignment horizontal="left" vertical="center" wrapText="1"/>
      <protection locked="0"/>
    </xf>
    <xf numFmtId="0" fontId="12" fillId="4" borderId="12" xfId="0" applyFont="1" applyFill="1" applyBorder="1" applyAlignment="1" applyProtection="1">
      <alignment horizontal="left" vertical="center" wrapText="1"/>
      <protection locked="0"/>
    </xf>
    <xf numFmtId="0" fontId="12" fillId="3" borderId="9" xfId="0" applyFont="1" applyFill="1" applyBorder="1">
      <alignment vertical="center"/>
    </xf>
    <xf numFmtId="0" fontId="12" fillId="3" borderId="8" xfId="0" quotePrefix="1" applyFont="1" applyFill="1" applyBorder="1">
      <alignment vertical="center"/>
    </xf>
    <xf numFmtId="0" fontId="12" fillId="3" borderId="2" xfId="0" quotePrefix="1" applyFont="1" applyFill="1" applyBorder="1">
      <alignment vertical="center"/>
    </xf>
    <xf numFmtId="0" fontId="12" fillId="4" borderId="7" xfId="0" quotePrefix="1" applyFont="1" applyFill="1" applyBorder="1" applyAlignment="1" applyProtection="1">
      <alignment horizontal="center" vertical="center" wrapText="1"/>
      <protection locked="0"/>
    </xf>
    <xf numFmtId="0" fontId="12" fillId="4" borderId="5" xfId="0" applyFont="1" applyFill="1" applyBorder="1" applyAlignment="1" applyProtection="1">
      <alignment horizontal="center" vertical="center" wrapText="1"/>
      <protection locked="0"/>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38" fontId="7" fillId="4" borderId="11" xfId="2" applyFont="1" applyFill="1" applyBorder="1" applyAlignment="1" applyProtection="1">
      <alignment horizontal="right" vertical="center"/>
      <protection locked="0"/>
    </xf>
    <xf numFmtId="38" fontId="7" fillId="4" borderId="4" xfId="2" applyFont="1" applyFill="1" applyBorder="1" applyAlignment="1" applyProtection="1">
      <alignment horizontal="right" vertical="center" wrapText="1"/>
      <protection locked="0"/>
    </xf>
    <xf numFmtId="0" fontId="12" fillId="0" borderId="7"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1" fillId="0" borderId="9" xfId="0" applyFont="1" applyBorder="1" applyAlignment="1">
      <alignment horizontal="center" vertical="center"/>
    </xf>
    <xf numFmtId="0" fontId="11" fillId="0" borderId="8" xfId="0" applyFont="1" applyBorder="1" applyAlignment="1">
      <alignment horizontal="center" vertical="center"/>
    </xf>
    <xf numFmtId="0" fontId="11" fillId="0" borderId="2" xfId="0" applyFont="1" applyBorder="1" applyAlignment="1">
      <alignment horizontal="center" vertical="center"/>
    </xf>
    <xf numFmtId="0" fontId="12" fillId="0" borderId="11" xfId="0" applyFont="1" applyBorder="1" applyAlignment="1">
      <alignment horizontal="center" vertical="center" wrapText="1"/>
    </xf>
    <xf numFmtId="0" fontId="42" fillId="4" borderId="9" xfId="0" applyFont="1" applyFill="1" applyBorder="1" applyAlignment="1" applyProtection="1">
      <alignment vertical="center" wrapText="1"/>
      <protection locked="0"/>
    </xf>
    <xf numFmtId="0" fontId="42" fillId="4" borderId="8" xfId="0" applyFont="1" applyFill="1" applyBorder="1" applyAlignment="1" applyProtection="1">
      <alignment vertical="center" wrapText="1"/>
      <protection locked="0"/>
    </xf>
    <xf numFmtId="0" fontId="42" fillId="4" borderId="2" xfId="0" applyFont="1" applyFill="1" applyBorder="1" applyAlignment="1" applyProtection="1">
      <alignment vertical="center" wrapText="1"/>
      <protection locked="0"/>
    </xf>
    <xf numFmtId="178" fontId="12" fillId="3" borderId="9" xfId="2" applyNumberFormat="1" applyFont="1" applyFill="1" applyBorder="1" applyAlignment="1">
      <alignment horizontal="center" vertical="center"/>
    </xf>
    <xf numFmtId="178" fontId="12" fillId="3" borderId="8" xfId="2" applyNumberFormat="1" applyFont="1" applyFill="1" applyBorder="1" applyAlignment="1">
      <alignment horizontal="center" vertical="center"/>
    </xf>
    <xf numFmtId="0" fontId="13" fillId="0" borderId="9" xfId="0" applyFont="1" applyBorder="1" applyAlignment="1">
      <alignment horizontal="center" vertical="center"/>
    </xf>
    <xf numFmtId="0" fontId="13" fillId="0" borderId="8" xfId="0" applyFont="1" applyBorder="1" applyAlignment="1">
      <alignment horizontal="center" vertical="center"/>
    </xf>
    <xf numFmtId="0" fontId="13" fillId="0" borderId="2" xfId="0" applyFont="1" applyBorder="1" applyAlignment="1">
      <alignment horizontal="center" vertical="center"/>
    </xf>
    <xf numFmtId="0" fontId="36" fillId="3" borderId="11" xfId="0" applyFont="1" applyFill="1" applyBorder="1" applyAlignment="1">
      <alignment horizontal="left" vertical="center" shrinkToFit="1"/>
    </xf>
    <xf numFmtId="0" fontId="11" fillId="0" borderId="0" xfId="0" applyFont="1" applyAlignment="1">
      <alignment horizontal="left" vertical="top" wrapText="1"/>
    </xf>
    <xf numFmtId="0" fontId="39" fillId="0" borderId="0" xfId="0" applyFont="1" applyAlignment="1">
      <alignment horizontal="left" vertical="top" wrapText="1"/>
    </xf>
    <xf numFmtId="0" fontId="39" fillId="0" borderId="0" xfId="0" applyFont="1">
      <alignment vertical="center"/>
    </xf>
    <xf numFmtId="0" fontId="36" fillId="0" borderId="9" xfId="0" applyFont="1" applyBorder="1" applyAlignment="1">
      <alignment vertical="center" wrapText="1"/>
    </xf>
    <xf numFmtId="0" fontId="36" fillId="16" borderId="9" xfId="0" applyFont="1" applyFill="1" applyBorder="1" applyAlignment="1">
      <alignment vertical="center" wrapText="1"/>
    </xf>
    <xf numFmtId="0" fontId="36" fillId="16" borderId="2" xfId="0" applyFont="1" applyFill="1" applyBorder="1">
      <alignment vertical="center"/>
    </xf>
    <xf numFmtId="0" fontId="7" fillId="0" borderId="4" xfId="0" applyFont="1" applyBorder="1" applyAlignment="1">
      <alignment vertical="center" wrapText="1"/>
    </xf>
    <xf numFmtId="0" fontId="36" fillId="0" borderId="4" xfId="0" applyFont="1" applyBorder="1" applyAlignment="1">
      <alignment vertical="center" wrapText="1"/>
    </xf>
    <xf numFmtId="0" fontId="36" fillId="0" borderId="3" xfId="0" applyFont="1" applyBorder="1" applyAlignment="1">
      <alignment horizontal="center" vertical="center"/>
    </xf>
    <xf numFmtId="0" fontId="36" fillId="0" borderId="6" xfId="0" applyFont="1" applyBorder="1" applyAlignment="1">
      <alignment horizontal="center" vertical="center"/>
    </xf>
    <xf numFmtId="0" fontId="36" fillId="0" borderId="22" xfId="0" applyFont="1" applyBorder="1" applyAlignment="1">
      <alignment horizontal="center" vertical="center"/>
    </xf>
    <xf numFmtId="0" fontId="36" fillId="0" borderId="23" xfId="0" applyFont="1" applyBorder="1" applyAlignment="1">
      <alignment horizontal="center" vertical="center"/>
    </xf>
    <xf numFmtId="0" fontId="36" fillId="0" borderId="24" xfId="0" applyFont="1" applyBorder="1" applyAlignment="1">
      <alignment horizontal="center" vertical="center"/>
    </xf>
    <xf numFmtId="0" fontId="36" fillId="0" borderId="28" xfId="0" applyFont="1" applyBorder="1" applyAlignment="1">
      <alignment horizontal="center" vertical="center"/>
    </xf>
    <xf numFmtId="0" fontId="36" fillId="0" borderId="29" xfId="0" applyFont="1" applyBorder="1" applyAlignment="1">
      <alignment horizontal="center" vertical="center"/>
    </xf>
    <xf numFmtId="0" fontId="36" fillId="0" borderId="30" xfId="0" applyFont="1" applyBorder="1" applyAlignment="1">
      <alignment horizontal="center" vertical="center"/>
    </xf>
    <xf numFmtId="0" fontId="36" fillId="0" borderId="25" xfId="0" applyFont="1" applyBorder="1" applyAlignment="1">
      <alignment horizontal="center" vertical="center"/>
    </xf>
    <xf numFmtId="0" fontId="36" fillId="0" borderId="26" xfId="0" applyFont="1" applyBorder="1" applyAlignment="1">
      <alignment horizontal="center" vertical="center"/>
    </xf>
    <xf numFmtId="0" fontId="36" fillId="0" borderId="27" xfId="0" applyFont="1" applyBorder="1" applyAlignment="1">
      <alignment horizontal="center" vertical="center"/>
    </xf>
    <xf numFmtId="0" fontId="36" fillId="0" borderId="31" xfId="0" applyFont="1" applyBorder="1" applyAlignment="1">
      <alignment horizontal="center" vertical="center"/>
    </xf>
    <xf numFmtId="0" fontId="36" fillId="0" borderId="32" xfId="0" applyFont="1" applyBorder="1" applyAlignment="1">
      <alignment horizontal="center" vertical="center"/>
    </xf>
    <xf numFmtId="0" fontId="36" fillId="0" borderId="13" xfId="0" applyFont="1" applyBorder="1" applyAlignment="1">
      <alignment horizontal="center" vertical="center" wrapText="1"/>
    </xf>
    <xf numFmtId="0" fontId="36" fillId="0" borderId="14" xfId="0" applyFont="1" applyBorder="1" applyAlignment="1">
      <alignment horizontal="center" vertical="center"/>
    </xf>
    <xf numFmtId="0" fontId="36" fillId="0" borderId="19" xfId="0" applyFont="1" applyBorder="1" applyAlignment="1">
      <alignment horizontal="center" vertical="center"/>
    </xf>
    <xf numFmtId="0" fontId="7" fillId="4" borderId="9" xfId="0"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0" fontId="7" fillId="4" borderId="2"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36" fillId="17" borderId="9" xfId="0" applyFont="1" applyFill="1" applyBorder="1" applyProtection="1">
      <alignment vertical="center"/>
      <protection locked="0"/>
    </xf>
    <xf numFmtId="0" fontId="36" fillId="17" borderId="8" xfId="0" applyFont="1" applyFill="1" applyBorder="1" applyProtection="1">
      <alignment vertical="center"/>
      <protection locked="0"/>
    </xf>
    <xf numFmtId="0" fontId="36" fillId="17" borderId="2" xfId="0" applyFont="1" applyFill="1" applyBorder="1" applyProtection="1">
      <alignment vertical="center"/>
      <protection locked="0"/>
    </xf>
    <xf numFmtId="0" fontId="36" fillId="4" borderId="9" xfId="0" applyFont="1" applyFill="1" applyBorder="1" applyProtection="1">
      <alignment vertical="center"/>
      <protection locked="0"/>
    </xf>
    <xf numFmtId="0" fontId="36" fillId="4" borderId="8" xfId="0" applyFont="1" applyFill="1" applyBorder="1" applyProtection="1">
      <alignment vertical="center"/>
      <protection locked="0"/>
    </xf>
    <xf numFmtId="0" fontId="36" fillId="4" borderId="2" xfId="0" applyFont="1" applyFill="1" applyBorder="1" applyProtection="1">
      <alignment vertical="center"/>
      <protection locked="0"/>
    </xf>
    <xf numFmtId="0" fontId="7" fillId="4" borderId="9" xfId="0" quotePrefix="1" applyFont="1" applyFill="1" applyBorder="1" applyAlignment="1" applyProtection="1">
      <alignment horizontal="center" vertical="center"/>
      <protection locked="0"/>
    </xf>
    <xf numFmtId="0" fontId="7" fillId="4" borderId="8" xfId="0" quotePrefix="1" applyFont="1" applyFill="1" applyBorder="1" applyAlignment="1" applyProtection="1">
      <alignment horizontal="center" vertical="center"/>
      <protection locked="0"/>
    </xf>
    <xf numFmtId="0" fontId="7" fillId="4" borderId="2" xfId="0" quotePrefix="1" applyFont="1" applyFill="1" applyBorder="1" applyAlignment="1" applyProtection="1">
      <alignment horizontal="center" vertical="center"/>
      <protection locked="0"/>
    </xf>
    <xf numFmtId="0" fontId="36" fillId="0" borderId="0" xfId="0" applyFont="1" applyBorder="1">
      <alignment vertical="center"/>
    </xf>
    <xf numFmtId="0" fontId="7" fillId="0" borderId="0" xfId="0" applyFont="1" applyBorder="1">
      <alignment vertical="center"/>
    </xf>
    <xf numFmtId="0" fontId="12" fillId="0" borderId="0" xfId="0" applyFont="1" applyBorder="1" applyAlignment="1">
      <alignment horizontal="justify" vertical="center"/>
    </xf>
    <xf numFmtId="0" fontId="36" fillId="0" borderId="0" xfId="0" applyFont="1" applyBorder="1" applyAlignment="1">
      <alignment horizontal="center" vertical="center"/>
    </xf>
    <xf numFmtId="0" fontId="36" fillId="0" borderId="0" xfId="0" applyFont="1" applyBorder="1" applyAlignment="1">
      <alignment horizontal="left" vertical="center"/>
    </xf>
    <xf numFmtId="0" fontId="20" fillId="0" borderId="0" xfId="0" applyFont="1" applyBorder="1">
      <alignment vertical="center"/>
    </xf>
    <xf numFmtId="0" fontId="12" fillId="0" borderId="0" xfId="0" applyFont="1" applyBorder="1" applyAlignment="1">
      <alignment horizontal="left" vertical="center"/>
    </xf>
    <xf numFmtId="0" fontId="12" fillId="0" borderId="0" xfId="0" applyFont="1" applyBorder="1" applyAlignment="1">
      <alignment horizontal="left" vertical="center" indent="1"/>
    </xf>
    <xf numFmtId="0" fontId="12" fillId="0" borderId="0" xfId="0" applyFont="1" applyBorder="1">
      <alignment vertical="center"/>
    </xf>
    <xf numFmtId="0" fontId="12" fillId="0" borderId="0" xfId="0" applyFont="1" applyBorder="1" applyAlignment="1">
      <alignment vertical="center" wrapText="1"/>
    </xf>
    <xf numFmtId="0" fontId="11" fillId="4" borderId="0" xfId="0" applyFont="1" applyFill="1" applyBorder="1" applyAlignment="1" applyProtection="1">
      <alignment horizontal="left" vertical="center" shrinkToFit="1"/>
      <protection locked="0"/>
    </xf>
    <xf numFmtId="0" fontId="11" fillId="3" borderId="0" xfId="0" applyFont="1" applyFill="1" applyBorder="1" applyAlignment="1" applyProtection="1">
      <alignment horizontal="left" vertical="center" shrinkToFit="1"/>
      <protection locked="0"/>
    </xf>
    <xf numFmtId="0" fontId="11" fillId="0" borderId="0" xfId="0" applyFont="1" applyBorder="1" applyAlignment="1" applyProtection="1">
      <alignment horizontal="left" vertical="center" shrinkToFit="1"/>
      <protection locked="0"/>
    </xf>
    <xf numFmtId="0" fontId="12" fillId="3" borderId="0" xfId="0" applyFont="1" applyFill="1" applyBorder="1" applyAlignment="1">
      <alignment horizontal="left" vertical="center" wrapText="1"/>
    </xf>
    <xf numFmtId="0" fontId="12" fillId="4" borderId="0" xfId="0" applyFont="1" applyFill="1" applyBorder="1" applyAlignment="1" applyProtection="1">
      <alignment horizontal="left" vertical="center" shrinkToFit="1"/>
      <protection locked="0"/>
    </xf>
    <xf numFmtId="0" fontId="12" fillId="3" borderId="0" xfId="0" applyFont="1" applyFill="1" applyBorder="1" applyAlignment="1" applyProtection="1">
      <alignment horizontal="left" vertical="center" shrinkToFit="1"/>
      <protection locked="0"/>
    </xf>
    <xf numFmtId="0" fontId="12" fillId="0" borderId="0" xfId="0" applyFont="1" applyBorder="1" applyAlignment="1" applyProtection="1">
      <alignment horizontal="left" vertical="center" shrinkToFit="1"/>
      <protection locked="0"/>
    </xf>
    <xf numFmtId="0" fontId="11" fillId="4" borderId="0" xfId="0" applyFont="1" applyFill="1" applyBorder="1" applyAlignment="1" applyProtection="1">
      <alignment horizontal="center" vertical="center" shrinkToFit="1"/>
      <protection locked="0"/>
    </xf>
    <xf numFmtId="0" fontId="11" fillId="3" borderId="0" xfId="0" applyFont="1" applyFill="1" applyBorder="1" applyAlignment="1" applyProtection="1">
      <alignment horizontal="center" vertical="center" shrinkToFit="1"/>
      <protection locked="0"/>
    </xf>
    <xf numFmtId="0" fontId="11" fillId="0" borderId="0" xfId="0" applyFont="1" applyBorder="1" applyAlignment="1" applyProtection="1">
      <alignment horizontal="center" vertical="center" shrinkToFit="1"/>
      <protection locked="0"/>
    </xf>
    <xf numFmtId="0" fontId="12" fillId="3" borderId="0" xfId="0" applyFont="1" applyFill="1" applyBorder="1" applyAlignment="1">
      <alignment horizontal="center" vertical="center" wrapText="1"/>
    </xf>
    <xf numFmtId="176" fontId="12" fillId="3" borderId="0" xfId="0" applyNumberFormat="1" applyFont="1" applyFill="1" applyBorder="1" applyAlignment="1">
      <alignment horizontal="right" vertical="center" wrapText="1" indent="3"/>
    </xf>
    <xf numFmtId="0" fontId="12" fillId="0" borderId="0" xfId="0" applyFont="1" applyBorder="1" applyAlignment="1">
      <alignment horizontal="center" vertical="center" wrapText="1"/>
    </xf>
    <xf numFmtId="0" fontId="12" fillId="0" borderId="0" xfId="0" applyFont="1" applyBorder="1" applyAlignment="1">
      <alignment vertical="center" wrapText="1"/>
    </xf>
    <xf numFmtId="0" fontId="12" fillId="0" borderId="0" xfId="0" applyFont="1" applyBorder="1" applyAlignment="1">
      <alignment horizontal="center" vertical="center" wrapText="1"/>
    </xf>
    <xf numFmtId="0" fontId="12" fillId="3" borderId="0" xfId="0" applyFont="1" applyFill="1" applyBorder="1" applyAlignment="1">
      <alignment horizontal="center" vertical="center" wrapText="1"/>
    </xf>
    <xf numFmtId="0" fontId="12" fillId="3" borderId="0" xfId="0" applyFont="1" applyFill="1" applyBorder="1" applyAlignment="1">
      <alignment horizontal="center" vertical="center" shrinkToFit="1"/>
    </xf>
    <xf numFmtId="0" fontId="12" fillId="0" borderId="0" xfId="0" applyFont="1" applyBorder="1" applyAlignment="1">
      <alignment horizontal="center" vertical="center"/>
    </xf>
    <xf numFmtId="38" fontId="36" fillId="3" borderId="0" xfId="2" applyFont="1" applyFill="1" applyBorder="1" applyAlignment="1">
      <alignment horizontal="center" vertical="center"/>
    </xf>
    <xf numFmtId="0" fontId="12" fillId="0" borderId="0" xfId="0" applyFont="1" applyBorder="1" applyAlignment="1">
      <alignment vertical="center" shrinkToFit="1"/>
    </xf>
    <xf numFmtId="38" fontId="12" fillId="3" borderId="0" xfId="2" quotePrefix="1" applyFont="1" applyFill="1" applyBorder="1" applyAlignment="1">
      <alignment horizontal="center" vertical="center" wrapText="1"/>
    </xf>
    <xf numFmtId="0" fontId="12" fillId="0" borderId="0" xfId="0" applyFont="1" applyBorder="1" applyAlignment="1">
      <alignment horizontal="center" vertical="center"/>
    </xf>
    <xf numFmtId="0" fontId="38" fillId="0" borderId="0" xfId="0" applyFont="1" applyBorder="1" applyAlignment="1">
      <alignment vertical="center" shrinkToFit="1"/>
    </xf>
    <xf numFmtId="0" fontId="11" fillId="4" borderId="0" xfId="0" applyFont="1" applyFill="1" applyBorder="1" applyAlignment="1" applyProtection="1">
      <alignment vertical="top" wrapText="1"/>
      <protection locked="0"/>
    </xf>
    <xf numFmtId="0" fontId="13" fillId="0" borderId="0" xfId="0" applyFont="1" applyBorder="1">
      <alignment vertical="center"/>
    </xf>
    <xf numFmtId="0" fontId="63" fillId="0" borderId="0" xfId="1" applyFont="1" applyBorder="1" applyAlignment="1" applyProtection="1">
      <alignment vertical="center" shrinkToFit="1"/>
    </xf>
    <xf numFmtId="0" fontId="11" fillId="0" borderId="0" xfId="0" applyFont="1" applyBorder="1" applyAlignment="1">
      <alignment horizontal="left" vertical="center"/>
    </xf>
    <xf numFmtId="0" fontId="11" fillId="0" borderId="0" xfId="0" applyFont="1" applyBorder="1">
      <alignment vertical="center"/>
    </xf>
    <xf numFmtId="0" fontId="11" fillId="0" borderId="0" xfId="0" applyFont="1" applyBorder="1" applyAlignment="1">
      <alignment vertical="center" wrapText="1"/>
    </xf>
    <xf numFmtId="0" fontId="11" fillId="0" borderId="0" xfId="0" applyFont="1" applyBorder="1" applyAlignment="1">
      <alignment horizontal="center" vertical="center" wrapText="1"/>
    </xf>
    <xf numFmtId="0" fontId="13" fillId="0" borderId="0" xfId="0" applyFont="1" applyBorder="1" applyAlignment="1">
      <alignment horizontal="left" vertical="center" wrapText="1"/>
    </xf>
    <xf numFmtId="0" fontId="11" fillId="0" borderId="0" xfId="0" applyFont="1" applyBorder="1" applyAlignment="1">
      <alignment horizontal="right" vertical="center"/>
    </xf>
    <xf numFmtId="0" fontId="36" fillId="3" borderId="0" xfId="0" applyFont="1" applyFill="1" applyBorder="1" applyAlignment="1">
      <alignment horizontal="left" vertical="center" shrinkToFit="1"/>
    </xf>
    <xf numFmtId="0" fontId="13" fillId="0" borderId="0" xfId="0" applyFont="1" applyBorder="1" applyAlignment="1">
      <alignment horizontal="center" vertical="center"/>
    </xf>
    <xf numFmtId="0" fontId="12" fillId="0" borderId="0" xfId="0" quotePrefix="1" applyFont="1" applyBorder="1" applyAlignment="1">
      <alignment horizontal="center" vertical="center"/>
    </xf>
    <xf numFmtId="0" fontId="12" fillId="4" borderId="0" xfId="0" applyFont="1" applyFill="1" applyBorder="1" applyAlignment="1" applyProtection="1">
      <alignment horizontal="left" vertical="center" wrapText="1"/>
      <protection locked="0"/>
    </xf>
    <xf numFmtId="38" fontId="7" fillId="4" borderId="0" xfId="2" quotePrefix="1" applyFont="1" applyFill="1" applyBorder="1" applyAlignment="1" applyProtection="1">
      <alignment horizontal="right" vertical="center"/>
      <protection locked="0"/>
    </xf>
    <xf numFmtId="0" fontId="13" fillId="0" borderId="0" xfId="0" applyFont="1" applyBorder="1" applyAlignment="1">
      <alignment horizontal="center" vertical="center"/>
    </xf>
    <xf numFmtId="0" fontId="12" fillId="4" borderId="0" xfId="0" quotePrefix="1" applyFont="1" applyFill="1" applyBorder="1" applyAlignment="1" applyProtection="1">
      <alignment horizontal="center" vertical="center" wrapText="1"/>
      <protection locked="0"/>
    </xf>
    <xf numFmtId="0" fontId="12" fillId="4" borderId="0" xfId="0" applyFont="1" applyFill="1" applyBorder="1" applyAlignment="1" applyProtection="1">
      <alignment horizontal="center" vertical="center" wrapText="1"/>
      <protection locked="0"/>
    </xf>
    <xf numFmtId="38" fontId="13" fillId="4" borderId="0" xfId="2" quotePrefix="1" applyFont="1" applyFill="1" applyBorder="1" applyAlignment="1" applyProtection="1">
      <alignment horizontal="right" vertical="center" wrapText="1"/>
      <protection locked="0"/>
    </xf>
    <xf numFmtId="38" fontId="7" fillId="4" borderId="0" xfId="2" applyFont="1" applyFill="1" applyBorder="1" applyAlignment="1" applyProtection="1">
      <alignment horizontal="right" vertical="center" wrapText="1"/>
      <protection locked="0"/>
    </xf>
    <xf numFmtId="0" fontId="11" fillId="0" borderId="0" xfId="0" applyFont="1" applyBorder="1" applyAlignment="1">
      <alignment horizontal="center" vertical="center"/>
    </xf>
    <xf numFmtId="178" fontId="13" fillId="3" borderId="0" xfId="2" applyNumberFormat="1" applyFont="1" applyFill="1" applyBorder="1" applyAlignment="1">
      <alignment horizontal="right" vertical="center" wrapText="1"/>
    </xf>
    <xf numFmtId="0" fontId="12" fillId="0" borderId="0" xfId="0" applyFont="1" applyBorder="1" applyAlignment="1">
      <alignment horizontal="right" vertical="center"/>
    </xf>
    <xf numFmtId="0" fontId="13" fillId="0" borderId="0" xfId="0" applyFont="1" applyBorder="1" applyAlignment="1">
      <alignment vertical="center" wrapText="1"/>
    </xf>
    <xf numFmtId="38" fontId="7" fillId="4" borderId="0" xfId="2" applyFont="1" applyFill="1" applyBorder="1" applyAlignment="1" applyProtection="1">
      <alignment horizontal="right" vertical="center"/>
      <protection locked="0"/>
    </xf>
    <xf numFmtId="0" fontId="13" fillId="0" borderId="0" xfId="0" applyFont="1" applyBorder="1" applyAlignment="1">
      <alignment horizontal="right" vertical="center" wrapText="1"/>
    </xf>
    <xf numFmtId="0" fontId="12" fillId="0" borderId="0" xfId="0" applyFont="1" applyBorder="1" applyAlignment="1">
      <alignment horizontal="left" vertical="center" wrapText="1"/>
    </xf>
    <xf numFmtId="178" fontId="36" fillId="0" borderId="0" xfId="0" applyNumberFormat="1" applyFont="1" applyBorder="1">
      <alignment vertical="center"/>
    </xf>
    <xf numFmtId="0" fontId="11" fillId="0" borderId="0" xfId="0" applyFont="1" applyBorder="1" applyAlignment="1">
      <alignment horizontal="center" vertical="center"/>
    </xf>
    <xf numFmtId="0" fontId="12" fillId="3" borderId="0" xfId="0" applyFont="1" applyFill="1" applyBorder="1">
      <alignment vertical="center"/>
    </xf>
    <xf numFmtId="0" fontId="12" fillId="3" borderId="0" xfId="0" quotePrefix="1" applyFont="1" applyFill="1" applyBorder="1">
      <alignment vertical="center"/>
    </xf>
    <xf numFmtId="38" fontId="7" fillId="3" borderId="0" xfId="2" applyFont="1" applyFill="1" applyBorder="1" applyAlignment="1" applyProtection="1">
      <alignment horizontal="center" vertical="center"/>
    </xf>
    <xf numFmtId="178" fontId="12" fillId="3" borderId="0" xfId="2" applyNumberFormat="1" applyFont="1" applyFill="1" applyBorder="1" applyAlignment="1">
      <alignment horizontal="center" vertical="center"/>
    </xf>
    <xf numFmtId="0" fontId="42" fillId="4" borderId="0" xfId="0" applyFont="1" applyFill="1" applyBorder="1" applyAlignment="1" applyProtection="1">
      <alignment vertical="center" wrapText="1"/>
      <protection locked="0"/>
    </xf>
    <xf numFmtId="0" fontId="13" fillId="0" borderId="0" xfId="0" applyFont="1" applyBorder="1" applyAlignment="1">
      <alignment horizontal="center" vertical="center" wrapText="1"/>
    </xf>
  </cellXfs>
  <cellStyles count="7">
    <cellStyle name="ハイパーリンク" xfId="1" builtinId="8"/>
    <cellStyle name="桁区切り" xfId="2" builtinId="6"/>
    <cellStyle name="桁区切り 2" xfId="4" xr:uid="{00000000-0005-0000-0000-000002000000}"/>
    <cellStyle name="桁区切り 2 2" xfId="5" xr:uid="{00000000-0005-0000-0000-000003000000}"/>
    <cellStyle name="通貨 2" xfId="6" xr:uid="{00000000-0005-0000-0000-000004000000}"/>
    <cellStyle name="標準" xfId="0" builtinId="0"/>
    <cellStyle name="標準 2" xfId="3" xr:uid="{00000000-0005-0000-0000-000006000000}"/>
  </cellStyles>
  <dxfs count="1">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95250</xdr:colOff>
      <xdr:row>61</xdr:row>
      <xdr:rowOff>9525</xdr:rowOff>
    </xdr:from>
    <xdr:to>
      <xdr:col>19</xdr:col>
      <xdr:colOff>228600</xdr:colOff>
      <xdr:row>75</xdr:row>
      <xdr:rowOff>190500</xdr:rowOff>
    </xdr:to>
    <xdr:grpSp>
      <xdr:nvGrpSpPr>
        <xdr:cNvPr id="35319" name="グループ化 26">
          <a:extLst>
            <a:ext uri="{FF2B5EF4-FFF2-40B4-BE49-F238E27FC236}">
              <a16:creationId xmlns:a16="http://schemas.microsoft.com/office/drawing/2014/main" id="{00000000-0008-0000-0000-0000F7890000}"/>
            </a:ext>
          </a:extLst>
        </xdr:cNvPr>
        <xdr:cNvGrpSpPr>
          <a:grpSpLocks/>
        </xdr:cNvGrpSpPr>
      </xdr:nvGrpSpPr>
      <xdr:grpSpPr bwMode="auto">
        <a:xfrm>
          <a:off x="485775" y="14941550"/>
          <a:ext cx="4333875" cy="2851150"/>
          <a:chOff x="667872" y="12325349"/>
          <a:chExt cx="4617382" cy="2596964"/>
        </a:xfrm>
      </xdr:grpSpPr>
      <xdr:pic>
        <xdr:nvPicPr>
          <xdr:cNvPr id="35326" name="図 17" descr="01.gif">
            <a:extLst>
              <a:ext uri="{FF2B5EF4-FFF2-40B4-BE49-F238E27FC236}">
                <a16:creationId xmlns:a16="http://schemas.microsoft.com/office/drawing/2014/main" id="{00000000-0008-0000-0000-0000FE89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7496" y="12338237"/>
            <a:ext cx="3807758" cy="2359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rot="5400000" flipH="1" flipV="1">
            <a:off x="565563" y="13755179"/>
            <a:ext cx="1269442" cy="1064825"/>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sp macro="" textlink="">
        <xdr:nvSpPr>
          <xdr:cNvPr id="21" name="円/楕円 20">
            <a:extLst>
              <a:ext uri="{FF2B5EF4-FFF2-40B4-BE49-F238E27FC236}">
                <a16:creationId xmlns:a16="http://schemas.microsoft.com/office/drawing/2014/main" id="{00000000-0008-0000-0000-000015000000}"/>
              </a:ext>
            </a:extLst>
          </xdr:cNvPr>
          <xdr:cNvSpPr/>
        </xdr:nvSpPr>
        <xdr:spPr>
          <a:xfrm>
            <a:off x="3070795" y="12325349"/>
            <a:ext cx="772705" cy="547603"/>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3</xdr:col>
      <xdr:colOff>123825</xdr:colOff>
      <xdr:row>8</xdr:row>
      <xdr:rowOff>95250</xdr:rowOff>
    </xdr:from>
    <xdr:to>
      <xdr:col>21</xdr:col>
      <xdr:colOff>0</xdr:colOff>
      <xdr:row>11</xdr:row>
      <xdr:rowOff>180975</xdr:rowOff>
    </xdr:to>
    <xdr:grpSp>
      <xdr:nvGrpSpPr>
        <xdr:cNvPr id="35320" name="グループ化 19">
          <a:extLst>
            <a:ext uri="{FF2B5EF4-FFF2-40B4-BE49-F238E27FC236}">
              <a16:creationId xmlns:a16="http://schemas.microsoft.com/office/drawing/2014/main" id="{00000000-0008-0000-0000-0000F8890000}"/>
            </a:ext>
          </a:extLst>
        </xdr:cNvPr>
        <xdr:cNvGrpSpPr>
          <a:grpSpLocks/>
        </xdr:cNvGrpSpPr>
      </xdr:nvGrpSpPr>
      <xdr:grpSpPr bwMode="auto">
        <a:xfrm>
          <a:off x="511175" y="2457450"/>
          <a:ext cx="4594225" cy="654050"/>
          <a:chOff x="632918" y="1788615"/>
          <a:chExt cx="4924990" cy="782599"/>
        </a:xfrm>
      </xdr:grpSpPr>
      <xdr:sp macro="" textlink="">
        <xdr:nvSpPr>
          <xdr:cNvPr id="13" name="フローチャート : 書類 12">
            <a:extLst>
              <a:ext uri="{FF2B5EF4-FFF2-40B4-BE49-F238E27FC236}">
                <a16:creationId xmlns:a16="http://schemas.microsoft.com/office/drawing/2014/main" id="{00000000-0008-0000-0000-00000D000000}"/>
              </a:ext>
            </a:extLst>
          </xdr:cNvPr>
          <xdr:cNvSpPr/>
        </xdr:nvSpPr>
        <xdr:spPr>
          <a:xfrm>
            <a:off x="632918" y="1788615"/>
            <a:ext cx="926390" cy="782599"/>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基本情報</a:t>
            </a:r>
            <a:endParaRPr kumimoji="1" lang="en-US" altLang="ja-JP" sz="1100"/>
          </a:p>
          <a:p>
            <a:pPr algn="ctr"/>
            <a:r>
              <a:rPr kumimoji="1" lang="ja-JP" altLang="en-US" sz="1100"/>
              <a:t>入力シート</a:t>
            </a:r>
          </a:p>
        </xdr:txBody>
      </xdr:sp>
      <xdr:sp macro="" textlink="">
        <xdr:nvSpPr>
          <xdr:cNvPr id="14" name="フローチャート : 書類 13">
            <a:extLst>
              <a:ext uri="{FF2B5EF4-FFF2-40B4-BE49-F238E27FC236}">
                <a16:creationId xmlns:a16="http://schemas.microsoft.com/office/drawing/2014/main" id="{00000000-0008-0000-0000-00000E000000}"/>
              </a:ext>
            </a:extLst>
          </xdr:cNvPr>
          <xdr:cNvSpPr/>
        </xdr:nvSpPr>
        <xdr:spPr>
          <a:xfrm>
            <a:off x="2514056" y="1788615"/>
            <a:ext cx="1002013" cy="554341"/>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第１号様式</a:t>
            </a:r>
          </a:p>
        </xdr:txBody>
      </xdr:sp>
      <xdr:sp macro="" textlink="">
        <xdr:nvSpPr>
          <xdr:cNvPr id="15" name="フローチャート : 複数書類 14">
            <a:extLst>
              <a:ext uri="{FF2B5EF4-FFF2-40B4-BE49-F238E27FC236}">
                <a16:creationId xmlns:a16="http://schemas.microsoft.com/office/drawing/2014/main" id="{00000000-0008-0000-0000-00000F000000}"/>
              </a:ext>
            </a:extLst>
          </xdr:cNvPr>
          <xdr:cNvSpPr/>
        </xdr:nvSpPr>
        <xdr:spPr>
          <a:xfrm>
            <a:off x="4395194" y="1788615"/>
            <a:ext cx="1162714" cy="641296"/>
          </a:xfrm>
          <a:prstGeom prst="flowChartMulti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第</a:t>
            </a:r>
            <a:r>
              <a:rPr kumimoji="1" lang="en-US" altLang="ja-JP" sz="1100">
                <a:solidFill>
                  <a:schemeClr val="dk1"/>
                </a:solidFill>
                <a:latin typeface="+mn-lt"/>
                <a:ea typeface="+mn-ea"/>
                <a:cs typeface="+mn-cs"/>
              </a:rPr>
              <a:t>22</a:t>
            </a:r>
            <a:r>
              <a:rPr kumimoji="1" lang="ja-JP" altLang="ja-JP" sz="1100">
                <a:solidFill>
                  <a:schemeClr val="dk1"/>
                </a:solidFill>
                <a:latin typeface="+mn-lt"/>
                <a:ea typeface="+mn-ea"/>
                <a:cs typeface="+mn-cs"/>
              </a:rPr>
              <a:t>号様式</a:t>
            </a:r>
            <a:endParaRPr lang="ja-JP" altLang="ja-JP"/>
          </a:p>
          <a:p>
            <a:pPr algn="ctr"/>
            <a:endParaRPr kumimoji="1" lang="ja-JP" altLang="en-US" sz="1100"/>
          </a:p>
        </xdr:txBody>
      </xdr:sp>
      <xdr:sp macro="" textlink="">
        <xdr:nvSpPr>
          <xdr:cNvPr id="16" name="右矢印 15">
            <a:extLst>
              <a:ext uri="{FF2B5EF4-FFF2-40B4-BE49-F238E27FC236}">
                <a16:creationId xmlns:a16="http://schemas.microsoft.com/office/drawing/2014/main" id="{00000000-0008-0000-0000-000010000000}"/>
              </a:ext>
            </a:extLst>
          </xdr:cNvPr>
          <xdr:cNvSpPr/>
        </xdr:nvSpPr>
        <xdr:spPr>
          <a:xfrm>
            <a:off x="1823990" y="1951656"/>
            <a:ext cx="255230" cy="173911"/>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sp macro="" textlink="">
        <xdr:nvSpPr>
          <xdr:cNvPr id="17" name="右矢印 16">
            <a:extLst>
              <a:ext uri="{FF2B5EF4-FFF2-40B4-BE49-F238E27FC236}">
                <a16:creationId xmlns:a16="http://schemas.microsoft.com/office/drawing/2014/main" id="{00000000-0008-0000-0000-000011000000}"/>
              </a:ext>
            </a:extLst>
          </xdr:cNvPr>
          <xdr:cNvSpPr/>
        </xdr:nvSpPr>
        <xdr:spPr>
          <a:xfrm>
            <a:off x="3828017" y="1962526"/>
            <a:ext cx="245777" cy="163041"/>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66675</xdr:colOff>
      <xdr:row>55</xdr:row>
      <xdr:rowOff>66675</xdr:rowOff>
    </xdr:from>
    <xdr:to>
      <xdr:col>12</xdr:col>
      <xdr:colOff>238125</xdr:colOff>
      <xdr:row>61</xdr:row>
      <xdr:rowOff>95250</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7248525" y="4724400"/>
          <a:ext cx="171450" cy="1171575"/>
        </a:xfrm>
        <a:prstGeom prst="rightBrac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5</xdr:col>
          <xdr:colOff>247650</xdr:colOff>
          <xdr:row>44</xdr:row>
          <xdr:rowOff>0</xdr:rowOff>
        </xdr:from>
        <xdr:to>
          <xdr:col>13</xdr:col>
          <xdr:colOff>57150</xdr:colOff>
          <xdr:row>45</xdr:row>
          <xdr:rowOff>12700</xdr:rowOff>
        </xdr:to>
        <xdr:sp macro="" textlink="">
          <xdr:nvSpPr>
            <xdr:cNvPr id="1027" name="Group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72</xdr:row>
          <xdr:rowOff>19050</xdr:rowOff>
        </xdr:from>
        <xdr:to>
          <xdr:col>13</xdr:col>
          <xdr:colOff>57150</xdr:colOff>
          <xdr:row>73</xdr:row>
          <xdr:rowOff>50800</xdr:rowOff>
        </xdr:to>
        <xdr:sp macro="" textlink="">
          <xdr:nvSpPr>
            <xdr:cNvPr id="1030" name="Group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72</xdr:row>
          <xdr:rowOff>19050</xdr:rowOff>
        </xdr:from>
        <xdr:to>
          <xdr:col>9</xdr:col>
          <xdr:colOff>323850</xdr:colOff>
          <xdr:row>73</xdr:row>
          <xdr:rowOff>50800</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72</xdr:row>
          <xdr:rowOff>19050</xdr:rowOff>
        </xdr:from>
        <xdr:to>
          <xdr:col>9</xdr:col>
          <xdr:colOff>323850</xdr:colOff>
          <xdr:row>73</xdr:row>
          <xdr:rowOff>50800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72</xdr:row>
          <xdr:rowOff>38100</xdr:rowOff>
        </xdr:from>
        <xdr:to>
          <xdr:col>10</xdr:col>
          <xdr:colOff>12700</xdr:colOff>
          <xdr:row>73</xdr:row>
          <xdr:rowOff>50800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138</xdr:row>
          <xdr:rowOff>19050</xdr:rowOff>
        </xdr:from>
        <xdr:to>
          <xdr:col>9</xdr:col>
          <xdr:colOff>527050</xdr:colOff>
          <xdr:row>138</xdr:row>
          <xdr:rowOff>184150</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313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139</xdr:row>
          <xdr:rowOff>19050</xdr:rowOff>
        </xdr:from>
        <xdr:to>
          <xdr:col>9</xdr:col>
          <xdr:colOff>527050</xdr:colOff>
          <xdr:row>139</xdr:row>
          <xdr:rowOff>184150</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313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140</xdr:row>
          <xdr:rowOff>19050</xdr:rowOff>
        </xdr:from>
        <xdr:to>
          <xdr:col>9</xdr:col>
          <xdr:colOff>527050</xdr:colOff>
          <xdr:row>140</xdr:row>
          <xdr:rowOff>184150</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313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72</xdr:row>
          <xdr:rowOff>19050</xdr:rowOff>
        </xdr:from>
        <xdr:to>
          <xdr:col>9</xdr:col>
          <xdr:colOff>323850</xdr:colOff>
          <xdr:row>73</xdr:row>
          <xdr:rowOff>50800</xdr:rowOff>
        </xdr:to>
        <xdr:sp macro="" textlink="">
          <xdr:nvSpPr>
            <xdr:cNvPr id="1745" name="Group Box 721" hidden="1">
              <a:extLst>
                <a:ext uri="{63B3BB69-23CF-44E3-9099-C40C66FF867C}">
                  <a14:compatExt spid="_x0000_s1745"/>
                </a:ext>
                <a:ext uri="{FF2B5EF4-FFF2-40B4-BE49-F238E27FC236}">
                  <a16:creationId xmlns:a16="http://schemas.microsoft.com/office/drawing/2014/main" id="{00000000-0008-0000-0100-0000D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72</xdr:row>
          <xdr:rowOff>19050</xdr:rowOff>
        </xdr:from>
        <xdr:to>
          <xdr:col>9</xdr:col>
          <xdr:colOff>323850</xdr:colOff>
          <xdr:row>73</xdr:row>
          <xdr:rowOff>50800</xdr:rowOff>
        </xdr:to>
        <xdr:sp macro="" textlink="">
          <xdr:nvSpPr>
            <xdr:cNvPr id="1746" name="Group Box 722" hidden="1">
              <a:extLst>
                <a:ext uri="{63B3BB69-23CF-44E3-9099-C40C66FF867C}">
                  <a14:compatExt spid="_x0000_s1746"/>
                </a:ext>
                <a:ext uri="{FF2B5EF4-FFF2-40B4-BE49-F238E27FC236}">
                  <a16:creationId xmlns:a16="http://schemas.microsoft.com/office/drawing/2014/main" id="{00000000-0008-0000-0100-0000D2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72</xdr:row>
          <xdr:rowOff>38100</xdr:rowOff>
        </xdr:from>
        <xdr:to>
          <xdr:col>10</xdr:col>
          <xdr:colOff>12700</xdr:colOff>
          <xdr:row>73</xdr:row>
          <xdr:rowOff>50800</xdr:rowOff>
        </xdr:to>
        <xdr:sp macro="" textlink="">
          <xdr:nvSpPr>
            <xdr:cNvPr id="1747" name="Group Box 723" hidden="1">
              <a:extLst>
                <a:ext uri="{63B3BB69-23CF-44E3-9099-C40C66FF867C}">
                  <a14:compatExt spid="_x0000_s1747"/>
                </a:ext>
                <a:ext uri="{FF2B5EF4-FFF2-40B4-BE49-F238E27FC236}">
                  <a16:creationId xmlns:a16="http://schemas.microsoft.com/office/drawing/2014/main" id="{00000000-0008-0000-0100-0000D3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30</a:t>
              </a:r>
            </a:p>
          </xdr:txBody>
        </xdr:sp>
        <xdr:clientData/>
      </xdr:twoCellAnchor>
    </mc:Choice>
    <mc:Fallback/>
  </mc:AlternateContent>
  <xdr:twoCellAnchor>
    <xdr:from>
      <xdr:col>12</xdr:col>
      <xdr:colOff>76199</xdr:colOff>
      <xdr:row>134</xdr:row>
      <xdr:rowOff>28575</xdr:rowOff>
    </xdr:from>
    <xdr:to>
      <xdr:col>12</xdr:col>
      <xdr:colOff>238124</xdr:colOff>
      <xdr:row>136</xdr:row>
      <xdr:rowOff>200025</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7543799" y="29356050"/>
          <a:ext cx="161925" cy="609600"/>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295273</xdr:colOff>
      <xdr:row>1</xdr:row>
      <xdr:rowOff>28574</xdr:rowOff>
    </xdr:from>
    <xdr:to>
      <xdr:col>26</xdr:col>
      <xdr:colOff>257174</xdr:colOff>
      <xdr:row>8</xdr:row>
      <xdr:rowOff>200024</xdr:rowOff>
    </xdr:to>
    <xdr:sp macro="" textlink="">
      <xdr:nvSpPr>
        <xdr:cNvPr id="2" name="Text Box 334">
          <a:extLst>
            <a:ext uri="{FF2B5EF4-FFF2-40B4-BE49-F238E27FC236}">
              <a16:creationId xmlns:a16="http://schemas.microsoft.com/office/drawing/2014/main" id="{00000000-0008-0000-0200-000002000000}"/>
            </a:ext>
          </a:extLst>
        </xdr:cNvPr>
        <xdr:cNvSpPr txBox="1">
          <a:spLocks noChangeArrowheads="1"/>
        </xdr:cNvSpPr>
      </xdr:nvSpPr>
      <xdr:spPr bwMode="auto">
        <a:xfrm>
          <a:off x="9820273" y="219074"/>
          <a:ext cx="2705101" cy="1143000"/>
        </a:xfrm>
        <a:prstGeom prst="rect">
          <a:avLst/>
        </a:prstGeom>
        <a:solidFill>
          <a:srgbClr val="FF0000"/>
        </a:solidFill>
        <a:ln w="9525">
          <a:noFill/>
          <a:miter lim="800000"/>
          <a:headEnd/>
          <a:tailEnd/>
        </a:ln>
      </xdr:spPr>
      <xdr:txBody>
        <a:bodyPr vertOverflow="clip" wrap="square" lIns="72000" tIns="72000" rIns="72000" bIns="72000" anchor="ctr" upright="1"/>
        <a:lstStyle/>
        <a:p>
          <a:pPr algn="l" rtl="0">
            <a:lnSpc>
              <a:spcPts val="1300"/>
            </a:lnSpc>
            <a:defRPr sz="1000"/>
          </a:pPr>
          <a:r>
            <a:rPr lang="ja-JP" altLang="ja-JP" sz="1000" b="0" i="0" baseline="0">
              <a:solidFill>
                <a:schemeClr val="bg1"/>
              </a:solidFill>
              <a:latin typeface="ＭＳ ゴシック" pitchFamily="49" charset="-128"/>
              <a:ea typeface="ＭＳ ゴシック" pitchFamily="49" charset="-128"/>
              <a:cs typeface="+mn-cs"/>
            </a:rPr>
            <a:t>申請書は白黒</a:t>
          </a:r>
          <a:r>
            <a:rPr lang="ja-JP" altLang="en-US" sz="1100" b="0" i="0" u="none" strike="noStrike" baseline="0">
              <a:solidFill>
                <a:schemeClr val="bg1"/>
              </a:solidFill>
              <a:latin typeface="ＭＳ ゴシック" pitchFamily="49" charset="-128"/>
              <a:ea typeface="ＭＳ ゴシック" pitchFamily="49" charset="-128"/>
            </a:rPr>
            <a:t>印刷（セル</a:t>
          </a:r>
          <a:r>
            <a:rPr lang="ja-JP" altLang="ja-JP" sz="1000" b="0" i="0" baseline="0">
              <a:solidFill>
                <a:schemeClr val="bg1"/>
              </a:solidFill>
              <a:latin typeface="ＭＳ ゴシック" pitchFamily="49" charset="-128"/>
              <a:ea typeface="ＭＳ ゴシック" pitchFamily="49" charset="-128"/>
              <a:cs typeface="+mn-cs"/>
            </a:rPr>
            <a:t>着色</a:t>
          </a:r>
          <a:r>
            <a:rPr lang="ja-JP" altLang="en-US" sz="1000" b="0" i="0" baseline="0">
              <a:solidFill>
                <a:schemeClr val="bg1"/>
              </a:solidFill>
              <a:latin typeface="ＭＳ ゴシック" pitchFamily="49" charset="-128"/>
              <a:ea typeface="ＭＳ ゴシック" pitchFamily="49" charset="-128"/>
              <a:cs typeface="+mn-cs"/>
            </a:rPr>
            <a:t>を除去 </a:t>
          </a:r>
          <a:r>
            <a:rPr lang="ja-JP" altLang="en-US" sz="1100" b="0" i="0" u="none" strike="noStrike" baseline="0">
              <a:solidFill>
                <a:schemeClr val="bg1"/>
              </a:solidFill>
              <a:latin typeface="ＭＳ ゴシック" pitchFamily="49" charset="-128"/>
              <a:ea typeface="ＭＳ ゴシック" pitchFamily="49" charset="-128"/>
            </a:rPr>
            <a:t>）</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で提出下さい。 着色版は受付ません。</a:t>
          </a:r>
        </a:p>
        <a:p>
          <a:pPr algn="l" rtl="0">
            <a:lnSpc>
              <a:spcPts val="1200"/>
            </a:lnSpc>
            <a:defRPr sz="1000"/>
          </a:pPr>
          <a:r>
            <a:rPr lang="ja-JP" altLang="en-US" sz="1100" b="0" i="0" u="none" strike="noStrike" baseline="0">
              <a:solidFill>
                <a:schemeClr val="bg1"/>
              </a:solidFill>
              <a:latin typeface="ＭＳ ゴシック" pitchFamily="49" charset="-128"/>
              <a:ea typeface="ＭＳ ゴシック" pitchFamily="49" charset="-128"/>
            </a:rPr>
            <a:t>印刷方法は「記載・印刷要領」シート </a:t>
          </a:r>
          <a:endParaRPr lang="en-US" altLang="ja-JP" sz="1100" b="0" i="0" u="none" strike="noStrike" baseline="0">
            <a:solidFill>
              <a:schemeClr val="bg1"/>
            </a:solidFill>
            <a:latin typeface="ＭＳ ゴシック" pitchFamily="49" charset="-128"/>
            <a:ea typeface="ＭＳ ゴシック" pitchFamily="49" charset="-128"/>
          </a:endParaRPr>
        </a:p>
        <a:p>
          <a:pPr algn="l" rtl="0">
            <a:defRPr sz="1000"/>
          </a:pPr>
          <a:r>
            <a:rPr lang="ja-JP" altLang="en-US" sz="1100" b="0" i="0" u="none" strike="noStrike" baseline="0">
              <a:solidFill>
                <a:schemeClr val="bg1"/>
              </a:solidFill>
              <a:latin typeface="ＭＳ ゴシック" pitchFamily="49" charset="-128"/>
              <a:ea typeface="ＭＳ ゴシック" pitchFamily="49" charset="-128"/>
            </a:rPr>
            <a:t>に解説有ります。必ず、ご一読下さい。</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200"/>
            </a:lnSpc>
            <a:defRPr sz="1000"/>
          </a:pPr>
          <a:r>
            <a:rPr lang="ja-JP" altLang="en-US" sz="1100" b="0" i="0" u="none" strike="noStrike" baseline="0">
              <a:solidFill>
                <a:schemeClr val="bg1"/>
              </a:solidFill>
              <a:latin typeface="ＭＳ ゴシック" pitchFamily="49" charset="-128"/>
              <a:ea typeface="ＭＳ ゴシック" pitchFamily="49" charset="-128"/>
            </a:rPr>
            <a:t>印刷の際、このコメントは印刷範囲外へ移動または削除してください。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380998</xdr:colOff>
      <xdr:row>1</xdr:row>
      <xdr:rowOff>104775</xdr:rowOff>
    </xdr:from>
    <xdr:to>
      <xdr:col>27</xdr:col>
      <xdr:colOff>342899</xdr:colOff>
      <xdr:row>8</xdr:row>
      <xdr:rowOff>95250</xdr:rowOff>
    </xdr:to>
    <xdr:sp macro="" textlink="">
      <xdr:nvSpPr>
        <xdr:cNvPr id="2" name="Text Box 334">
          <a:extLst>
            <a:ext uri="{FF2B5EF4-FFF2-40B4-BE49-F238E27FC236}">
              <a16:creationId xmlns:a16="http://schemas.microsoft.com/office/drawing/2014/main" id="{00000000-0008-0000-0400-000002000000}"/>
            </a:ext>
          </a:extLst>
        </xdr:cNvPr>
        <xdr:cNvSpPr txBox="1">
          <a:spLocks noChangeArrowheads="1"/>
        </xdr:cNvSpPr>
      </xdr:nvSpPr>
      <xdr:spPr bwMode="auto">
        <a:xfrm>
          <a:off x="8658223" y="295275"/>
          <a:ext cx="2705101" cy="1552575"/>
        </a:xfrm>
        <a:prstGeom prst="rect">
          <a:avLst/>
        </a:prstGeom>
        <a:solidFill>
          <a:srgbClr val="FF0000"/>
        </a:solidFill>
        <a:ln w="9525">
          <a:noFill/>
          <a:miter lim="800000"/>
          <a:headEnd/>
          <a:tailEnd/>
        </a:ln>
      </xdr:spPr>
      <xdr:txBody>
        <a:bodyPr vertOverflow="clip" wrap="square" lIns="72000" tIns="72000" rIns="72000" bIns="72000" anchor="ctr" upright="1"/>
        <a:lstStyle/>
        <a:p>
          <a:pPr algn="l" rtl="0">
            <a:lnSpc>
              <a:spcPts val="1300"/>
            </a:lnSpc>
            <a:defRPr sz="1000"/>
          </a:pPr>
          <a:r>
            <a:rPr lang="ja-JP" altLang="ja-JP" sz="1000" b="0" i="0" baseline="0">
              <a:solidFill>
                <a:schemeClr val="bg1"/>
              </a:solidFill>
              <a:latin typeface="ＭＳ ゴシック" pitchFamily="49" charset="-128"/>
              <a:ea typeface="ＭＳ ゴシック" pitchFamily="49" charset="-128"/>
              <a:cs typeface="+mn-cs"/>
            </a:rPr>
            <a:t>申請書は白黒</a:t>
          </a:r>
          <a:r>
            <a:rPr lang="ja-JP" altLang="en-US" sz="1100" b="0" i="0" u="none" strike="noStrike" baseline="0">
              <a:solidFill>
                <a:schemeClr val="bg1"/>
              </a:solidFill>
              <a:latin typeface="ＭＳ ゴシック" pitchFamily="49" charset="-128"/>
              <a:ea typeface="ＭＳ ゴシック" pitchFamily="49" charset="-128"/>
            </a:rPr>
            <a:t>印刷（セル</a:t>
          </a:r>
          <a:r>
            <a:rPr lang="ja-JP" altLang="ja-JP" sz="1000" b="0" i="0" baseline="0">
              <a:solidFill>
                <a:schemeClr val="bg1"/>
              </a:solidFill>
              <a:latin typeface="ＭＳ ゴシック" pitchFamily="49" charset="-128"/>
              <a:ea typeface="ＭＳ ゴシック" pitchFamily="49" charset="-128"/>
              <a:cs typeface="+mn-cs"/>
            </a:rPr>
            <a:t>着色</a:t>
          </a:r>
          <a:r>
            <a:rPr lang="ja-JP" altLang="en-US" sz="1000" b="0" i="0" baseline="0">
              <a:solidFill>
                <a:schemeClr val="bg1"/>
              </a:solidFill>
              <a:latin typeface="ＭＳ ゴシック" pitchFamily="49" charset="-128"/>
              <a:ea typeface="ＭＳ ゴシック" pitchFamily="49" charset="-128"/>
              <a:cs typeface="+mn-cs"/>
            </a:rPr>
            <a:t>を除去 </a:t>
          </a:r>
          <a:r>
            <a:rPr lang="ja-JP" altLang="en-US" sz="1100" b="0" i="0" u="none" strike="noStrike" baseline="0">
              <a:solidFill>
                <a:schemeClr val="bg1"/>
              </a:solidFill>
              <a:latin typeface="ＭＳ ゴシック" pitchFamily="49" charset="-128"/>
              <a:ea typeface="ＭＳ ゴシック" pitchFamily="49" charset="-128"/>
            </a:rPr>
            <a:t>）</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で提出下さい。 着色版は受付ません。</a:t>
          </a: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印刷方法は「記載・印刷要領」シート </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に解説有ります。必ず、ご一読下さい。</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印刷の際、このコメントは印刷範囲外へ移動または削除してください。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380998</xdr:colOff>
      <xdr:row>1</xdr:row>
      <xdr:rowOff>104775</xdr:rowOff>
    </xdr:from>
    <xdr:to>
      <xdr:col>27</xdr:col>
      <xdr:colOff>342899</xdr:colOff>
      <xdr:row>8</xdr:row>
      <xdr:rowOff>95250</xdr:rowOff>
    </xdr:to>
    <xdr:sp macro="" textlink="">
      <xdr:nvSpPr>
        <xdr:cNvPr id="2" name="Text Box 334">
          <a:extLst>
            <a:ext uri="{FF2B5EF4-FFF2-40B4-BE49-F238E27FC236}">
              <a16:creationId xmlns:a16="http://schemas.microsoft.com/office/drawing/2014/main" id="{00000000-0008-0000-0500-000002000000}"/>
            </a:ext>
          </a:extLst>
        </xdr:cNvPr>
        <xdr:cNvSpPr txBox="1">
          <a:spLocks noChangeArrowheads="1"/>
        </xdr:cNvSpPr>
      </xdr:nvSpPr>
      <xdr:spPr bwMode="auto">
        <a:xfrm>
          <a:off x="8658223" y="295275"/>
          <a:ext cx="2705101" cy="1552575"/>
        </a:xfrm>
        <a:prstGeom prst="rect">
          <a:avLst/>
        </a:prstGeom>
        <a:solidFill>
          <a:srgbClr val="FF0000"/>
        </a:solidFill>
        <a:ln w="9525">
          <a:noFill/>
          <a:miter lim="800000"/>
          <a:headEnd/>
          <a:tailEnd/>
        </a:ln>
      </xdr:spPr>
      <xdr:txBody>
        <a:bodyPr vertOverflow="clip" wrap="square" lIns="72000" tIns="72000" rIns="72000" bIns="72000" anchor="ctr" upright="1"/>
        <a:lstStyle/>
        <a:p>
          <a:pPr algn="l" rtl="0">
            <a:lnSpc>
              <a:spcPts val="1300"/>
            </a:lnSpc>
            <a:defRPr sz="1000"/>
          </a:pPr>
          <a:r>
            <a:rPr lang="ja-JP" altLang="ja-JP" sz="1000" b="0" i="0" baseline="0">
              <a:solidFill>
                <a:schemeClr val="bg1"/>
              </a:solidFill>
              <a:latin typeface="ＭＳ ゴシック" pitchFamily="49" charset="-128"/>
              <a:ea typeface="ＭＳ ゴシック" pitchFamily="49" charset="-128"/>
              <a:cs typeface="+mn-cs"/>
            </a:rPr>
            <a:t>申請書は白黒</a:t>
          </a:r>
          <a:r>
            <a:rPr lang="ja-JP" altLang="en-US" sz="1100" b="0" i="0" u="none" strike="noStrike" baseline="0">
              <a:solidFill>
                <a:schemeClr val="bg1"/>
              </a:solidFill>
              <a:latin typeface="ＭＳ ゴシック" pitchFamily="49" charset="-128"/>
              <a:ea typeface="ＭＳ ゴシック" pitchFamily="49" charset="-128"/>
            </a:rPr>
            <a:t>印刷（セル</a:t>
          </a:r>
          <a:r>
            <a:rPr lang="ja-JP" altLang="ja-JP" sz="1000" b="0" i="0" baseline="0">
              <a:solidFill>
                <a:schemeClr val="bg1"/>
              </a:solidFill>
              <a:latin typeface="ＭＳ ゴシック" pitchFamily="49" charset="-128"/>
              <a:ea typeface="ＭＳ ゴシック" pitchFamily="49" charset="-128"/>
              <a:cs typeface="+mn-cs"/>
            </a:rPr>
            <a:t>着色</a:t>
          </a:r>
          <a:r>
            <a:rPr lang="ja-JP" altLang="en-US" sz="1000" b="0" i="0" baseline="0">
              <a:solidFill>
                <a:schemeClr val="bg1"/>
              </a:solidFill>
              <a:latin typeface="ＭＳ ゴシック" pitchFamily="49" charset="-128"/>
              <a:ea typeface="ＭＳ ゴシック" pitchFamily="49" charset="-128"/>
              <a:cs typeface="+mn-cs"/>
            </a:rPr>
            <a:t>を除去 </a:t>
          </a:r>
          <a:r>
            <a:rPr lang="ja-JP" altLang="en-US" sz="1100" b="0" i="0" u="none" strike="noStrike" baseline="0">
              <a:solidFill>
                <a:schemeClr val="bg1"/>
              </a:solidFill>
              <a:latin typeface="ＭＳ ゴシック" pitchFamily="49" charset="-128"/>
              <a:ea typeface="ＭＳ ゴシック" pitchFamily="49" charset="-128"/>
            </a:rPr>
            <a:t>）</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で提出下さい。 着色版は受付ません。</a:t>
          </a: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印刷方法は「記載・印刷要領」シート </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に解説有ります。必ず、ご一読下さい。</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印刷の際、このコメントは印刷範囲外へ移動または削除してください。</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508000</xdr:colOff>
          <xdr:row>17</xdr:row>
          <xdr:rowOff>0</xdr:rowOff>
        </xdr:from>
        <xdr:to>
          <xdr:col>12</xdr:col>
          <xdr:colOff>107950</xdr:colOff>
          <xdr:row>18</xdr:row>
          <xdr:rowOff>57150</xdr:rowOff>
        </xdr:to>
        <xdr:sp macro="" textlink="">
          <xdr:nvSpPr>
            <xdr:cNvPr id="5126" name="Group Box 6" hidden="1">
              <a:extLst>
                <a:ext uri="{63B3BB69-23CF-44E3-9099-C40C66FF867C}">
                  <a14:compatExt spid="_x0000_s5126"/>
                </a:ext>
                <a:ext uri="{FF2B5EF4-FFF2-40B4-BE49-F238E27FC236}">
                  <a16:creationId xmlns:a16="http://schemas.microsoft.com/office/drawing/2014/main" id="{00000000-0008-0000-0900-00000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527050</xdr:colOff>
          <xdr:row>18</xdr:row>
          <xdr:rowOff>0</xdr:rowOff>
        </xdr:from>
        <xdr:to>
          <xdr:col>12</xdr:col>
          <xdr:colOff>438150</xdr:colOff>
          <xdr:row>19</xdr:row>
          <xdr:rowOff>57150</xdr:rowOff>
        </xdr:to>
        <xdr:sp macro="" textlink="">
          <xdr:nvSpPr>
            <xdr:cNvPr id="5127" name="Group Box 7" hidden="1">
              <a:extLst>
                <a:ext uri="{63B3BB69-23CF-44E3-9099-C40C66FF867C}">
                  <a14:compatExt spid="_x0000_s5127"/>
                </a:ext>
                <a:ext uri="{FF2B5EF4-FFF2-40B4-BE49-F238E27FC236}">
                  <a16:creationId xmlns:a16="http://schemas.microsoft.com/office/drawing/2014/main" id="{00000000-0008-0000-0900-00000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xdr:row>
          <xdr:rowOff>222250</xdr:rowOff>
        </xdr:from>
        <xdr:to>
          <xdr:col>17</xdr:col>
          <xdr:colOff>317500</xdr:colOff>
          <xdr:row>8</xdr:row>
          <xdr:rowOff>50800</xdr:rowOff>
        </xdr:to>
        <xdr:sp macro="" textlink="">
          <xdr:nvSpPr>
            <xdr:cNvPr id="5129" name="Group Box 9" hidden="1">
              <a:extLst>
                <a:ext uri="{63B3BB69-23CF-44E3-9099-C40C66FF867C}">
                  <a14:compatExt spid="_x0000_s5129"/>
                </a:ext>
                <a:ext uri="{FF2B5EF4-FFF2-40B4-BE49-F238E27FC236}">
                  <a16:creationId xmlns:a16="http://schemas.microsoft.com/office/drawing/2014/main" id="{00000000-0008-0000-0900-00000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508000</xdr:colOff>
          <xdr:row>24</xdr:row>
          <xdr:rowOff>0</xdr:rowOff>
        </xdr:from>
        <xdr:to>
          <xdr:col>12</xdr:col>
          <xdr:colOff>107950</xdr:colOff>
          <xdr:row>25</xdr:row>
          <xdr:rowOff>0</xdr:rowOff>
        </xdr:to>
        <xdr:sp macro="" textlink="">
          <xdr:nvSpPr>
            <xdr:cNvPr id="5385" name="Group Box 265" hidden="1">
              <a:extLst>
                <a:ext uri="{63B3BB69-23CF-44E3-9099-C40C66FF867C}">
                  <a14:compatExt spid="_x0000_s5385"/>
                </a:ext>
                <a:ext uri="{FF2B5EF4-FFF2-40B4-BE49-F238E27FC236}">
                  <a16:creationId xmlns:a16="http://schemas.microsoft.com/office/drawing/2014/main" id="{00000000-0008-0000-0900-000009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527050</xdr:colOff>
          <xdr:row>25</xdr:row>
          <xdr:rowOff>0</xdr:rowOff>
        </xdr:from>
        <xdr:to>
          <xdr:col>12</xdr:col>
          <xdr:colOff>438150</xdr:colOff>
          <xdr:row>26</xdr:row>
          <xdr:rowOff>38100</xdr:rowOff>
        </xdr:to>
        <xdr:sp macro="" textlink="">
          <xdr:nvSpPr>
            <xdr:cNvPr id="5386" name="Group Box 266" hidden="1">
              <a:extLst>
                <a:ext uri="{63B3BB69-23CF-44E3-9099-C40C66FF867C}">
                  <a14:compatExt spid="_x0000_s5386"/>
                </a:ext>
                <a:ext uri="{FF2B5EF4-FFF2-40B4-BE49-F238E27FC236}">
                  <a16:creationId xmlns:a16="http://schemas.microsoft.com/office/drawing/2014/main" id="{00000000-0008-0000-0900-00000A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xdr:row>
          <xdr:rowOff>222250</xdr:rowOff>
        </xdr:from>
        <xdr:to>
          <xdr:col>17</xdr:col>
          <xdr:colOff>317500</xdr:colOff>
          <xdr:row>8</xdr:row>
          <xdr:rowOff>50800</xdr:rowOff>
        </xdr:to>
        <xdr:sp macro="" textlink="">
          <xdr:nvSpPr>
            <xdr:cNvPr id="5387" name="Group Box 267" hidden="1">
              <a:extLst>
                <a:ext uri="{63B3BB69-23CF-44E3-9099-C40C66FF867C}">
                  <a14:compatExt spid="_x0000_s5387"/>
                </a:ext>
                <a:ext uri="{FF2B5EF4-FFF2-40B4-BE49-F238E27FC236}">
                  <a16:creationId xmlns:a16="http://schemas.microsoft.com/office/drawing/2014/main" id="{00000000-0008-0000-0900-00000B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508000</xdr:colOff>
          <xdr:row>17</xdr:row>
          <xdr:rowOff>0</xdr:rowOff>
        </xdr:from>
        <xdr:to>
          <xdr:col>12</xdr:col>
          <xdr:colOff>107950</xdr:colOff>
          <xdr:row>18</xdr:row>
          <xdr:rowOff>57150</xdr:rowOff>
        </xdr:to>
        <xdr:sp macro="" textlink="">
          <xdr:nvSpPr>
            <xdr:cNvPr id="5598" name="Group Box 478" hidden="1">
              <a:extLst>
                <a:ext uri="{63B3BB69-23CF-44E3-9099-C40C66FF867C}">
                  <a14:compatExt spid="_x0000_s5598"/>
                </a:ext>
                <a:ext uri="{FF2B5EF4-FFF2-40B4-BE49-F238E27FC236}">
                  <a16:creationId xmlns:a16="http://schemas.microsoft.com/office/drawing/2014/main" id="{00000000-0008-0000-0900-0000DE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527050</xdr:colOff>
          <xdr:row>18</xdr:row>
          <xdr:rowOff>0</xdr:rowOff>
        </xdr:from>
        <xdr:to>
          <xdr:col>12</xdr:col>
          <xdr:colOff>438150</xdr:colOff>
          <xdr:row>19</xdr:row>
          <xdr:rowOff>57150</xdr:rowOff>
        </xdr:to>
        <xdr:sp macro="" textlink="">
          <xdr:nvSpPr>
            <xdr:cNvPr id="5599" name="Group Box 479" hidden="1">
              <a:extLst>
                <a:ext uri="{63B3BB69-23CF-44E3-9099-C40C66FF867C}">
                  <a14:compatExt spid="_x0000_s5599"/>
                </a:ext>
                <a:ext uri="{FF2B5EF4-FFF2-40B4-BE49-F238E27FC236}">
                  <a16:creationId xmlns:a16="http://schemas.microsoft.com/office/drawing/2014/main" id="{00000000-0008-0000-0900-0000DF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508000</xdr:colOff>
          <xdr:row>18</xdr:row>
          <xdr:rowOff>0</xdr:rowOff>
        </xdr:from>
        <xdr:to>
          <xdr:col>12</xdr:col>
          <xdr:colOff>107950</xdr:colOff>
          <xdr:row>19</xdr:row>
          <xdr:rowOff>57150</xdr:rowOff>
        </xdr:to>
        <xdr:sp macro="" textlink="">
          <xdr:nvSpPr>
            <xdr:cNvPr id="5600" name="Group Box 480" hidden="1">
              <a:extLst>
                <a:ext uri="{63B3BB69-23CF-44E3-9099-C40C66FF867C}">
                  <a14:compatExt spid="_x0000_s5600"/>
                </a:ext>
                <a:ext uri="{FF2B5EF4-FFF2-40B4-BE49-F238E27FC236}">
                  <a16:creationId xmlns:a16="http://schemas.microsoft.com/office/drawing/2014/main" id="{00000000-0008-0000-0900-0000E0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527050</xdr:colOff>
          <xdr:row>19</xdr:row>
          <xdr:rowOff>0</xdr:rowOff>
        </xdr:from>
        <xdr:to>
          <xdr:col>12</xdr:col>
          <xdr:colOff>438150</xdr:colOff>
          <xdr:row>20</xdr:row>
          <xdr:rowOff>57150</xdr:rowOff>
        </xdr:to>
        <xdr:sp macro="" textlink="">
          <xdr:nvSpPr>
            <xdr:cNvPr id="5601" name="Group Box 481" hidden="1">
              <a:extLst>
                <a:ext uri="{63B3BB69-23CF-44E3-9099-C40C66FF867C}">
                  <a14:compatExt spid="_x0000_s5601"/>
                </a:ext>
                <a:ext uri="{FF2B5EF4-FFF2-40B4-BE49-F238E27FC236}">
                  <a16:creationId xmlns:a16="http://schemas.microsoft.com/office/drawing/2014/main" id="{00000000-0008-0000-0900-0000E1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158</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9</xdr:col>
          <xdr:colOff>488950</xdr:colOff>
          <xdr:row>9</xdr:row>
          <xdr:rowOff>0</xdr:rowOff>
        </xdr:to>
        <xdr:sp macro="" textlink="">
          <xdr:nvSpPr>
            <xdr:cNvPr id="14339" name="Group Box 3" hidden="1">
              <a:extLst>
                <a:ext uri="{63B3BB69-23CF-44E3-9099-C40C66FF867C}">
                  <a14:compatExt spid="_x0000_s14339"/>
                </a:ext>
                <a:ext uri="{FF2B5EF4-FFF2-40B4-BE49-F238E27FC236}">
                  <a16:creationId xmlns:a16="http://schemas.microsoft.com/office/drawing/2014/main" id="{00000000-0008-0000-1000-000003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9</xdr:col>
          <xdr:colOff>488950</xdr:colOff>
          <xdr:row>10</xdr:row>
          <xdr:rowOff>0</xdr:rowOff>
        </xdr:to>
        <xdr:sp macro="" textlink="">
          <xdr:nvSpPr>
            <xdr:cNvPr id="14342" name="Group Box 6" hidden="1">
              <a:extLst>
                <a:ext uri="{63B3BB69-23CF-44E3-9099-C40C66FF867C}">
                  <a14:compatExt spid="_x0000_s14342"/>
                </a:ext>
                <a:ext uri="{FF2B5EF4-FFF2-40B4-BE49-F238E27FC236}">
                  <a16:creationId xmlns:a16="http://schemas.microsoft.com/office/drawing/2014/main" id="{00000000-0008-0000-1000-000006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9</xdr:col>
          <xdr:colOff>488950</xdr:colOff>
          <xdr:row>11</xdr:row>
          <xdr:rowOff>0</xdr:rowOff>
        </xdr:to>
        <xdr:sp macro="" textlink="">
          <xdr:nvSpPr>
            <xdr:cNvPr id="14345" name="Group Box 9" hidden="1">
              <a:extLst>
                <a:ext uri="{63B3BB69-23CF-44E3-9099-C40C66FF867C}">
                  <a14:compatExt spid="_x0000_s14345"/>
                </a:ext>
                <a:ext uri="{FF2B5EF4-FFF2-40B4-BE49-F238E27FC236}">
                  <a16:creationId xmlns:a16="http://schemas.microsoft.com/office/drawing/2014/main" id="{00000000-0008-0000-1000-000009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0</xdr:rowOff>
        </xdr:from>
        <xdr:to>
          <xdr:col>9</xdr:col>
          <xdr:colOff>488950</xdr:colOff>
          <xdr:row>12</xdr:row>
          <xdr:rowOff>0</xdr:rowOff>
        </xdr:to>
        <xdr:sp macro="" textlink="">
          <xdr:nvSpPr>
            <xdr:cNvPr id="14348" name="Group Box 12" hidden="1">
              <a:extLst>
                <a:ext uri="{63B3BB69-23CF-44E3-9099-C40C66FF867C}">
                  <a14:compatExt spid="_x0000_s14348"/>
                </a:ext>
                <a:ext uri="{FF2B5EF4-FFF2-40B4-BE49-F238E27FC236}">
                  <a16:creationId xmlns:a16="http://schemas.microsoft.com/office/drawing/2014/main" id="{00000000-0008-0000-1000-00000C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9</xdr:col>
          <xdr:colOff>488950</xdr:colOff>
          <xdr:row>13</xdr:row>
          <xdr:rowOff>0</xdr:rowOff>
        </xdr:to>
        <xdr:sp macro="" textlink="">
          <xdr:nvSpPr>
            <xdr:cNvPr id="14351" name="Group Box 15" hidden="1">
              <a:extLst>
                <a:ext uri="{63B3BB69-23CF-44E3-9099-C40C66FF867C}">
                  <a14:compatExt spid="_x0000_s14351"/>
                </a:ext>
                <a:ext uri="{FF2B5EF4-FFF2-40B4-BE49-F238E27FC236}">
                  <a16:creationId xmlns:a16="http://schemas.microsoft.com/office/drawing/2014/main" id="{00000000-0008-0000-1000-00000F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9</xdr:col>
          <xdr:colOff>488950</xdr:colOff>
          <xdr:row>14</xdr:row>
          <xdr:rowOff>0</xdr:rowOff>
        </xdr:to>
        <xdr:sp macro="" textlink="">
          <xdr:nvSpPr>
            <xdr:cNvPr id="14354" name="Group Box 18" hidden="1">
              <a:extLst>
                <a:ext uri="{63B3BB69-23CF-44E3-9099-C40C66FF867C}">
                  <a14:compatExt spid="_x0000_s14354"/>
                </a:ext>
                <a:ext uri="{FF2B5EF4-FFF2-40B4-BE49-F238E27FC236}">
                  <a16:creationId xmlns:a16="http://schemas.microsoft.com/office/drawing/2014/main" id="{00000000-0008-0000-1000-000012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9</xdr:col>
          <xdr:colOff>488950</xdr:colOff>
          <xdr:row>15</xdr:row>
          <xdr:rowOff>0</xdr:rowOff>
        </xdr:to>
        <xdr:sp macro="" textlink="">
          <xdr:nvSpPr>
            <xdr:cNvPr id="14357" name="Group Box 21" hidden="1">
              <a:extLst>
                <a:ext uri="{63B3BB69-23CF-44E3-9099-C40C66FF867C}">
                  <a14:compatExt spid="_x0000_s14357"/>
                </a:ext>
                <a:ext uri="{FF2B5EF4-FFF2-40B4-BE49-F238E27FC236}">
                  <a16:creationId xmlns:a16="http://schemas.microsoft.com/office/drawing/2014/main" id="{00000000-0008-0000-1000-000015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9</xdr:col>
          <xdr:colOff>488950</xdr:colOff>
          <xdr:row>16</xdr:row>
          <xdr:rowOff>0</xdr:rowOff>
        </xdr:to>
        <xdr:sp macro="" textlink="">
          <xdr:nvSpPr>
            <xdr:cNvPr id="14360" name="Group Box 24" hidden="1">
              <a:extLst>
                <a:ext uri="{63B3BB69-23CF-44E3-9099-C40C66FF867C}">
                  <a14:compatExt spid="_x0000_s14360"/>
                </a:ext>
                <a:ext uri="{FF2B5EF4-FFF2-40B4-BE49-F238E27FC236}">
                  <a16:creationId xmlns:a16="http://schemas.microsoft.com/office/drawing/2014/main" id="{00000000-0008-0000-1000-000018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9</xdr:col>
          <xdr:colOff>488950</xdr:colOff>
          <xdr:row>17</xdr:row>
          <xdr:rowOff>0</xdr:rowOff>
        </xdr:to>
        <xdr:sp macro="" textlink="">
          <xdr:nvSpPr>
            <xdr:cNvPr id="14363" name="Group Box 27" hidden="1">
              <a:extLst>
                <a:ext uri="{63B3BB69-23CF-44E3-9099-C40C66FF867C}">
                  <a14:compatExt spid="_x0000_s14363"/>
                </a:ext>
                <a:ext uri="{FF2B5EF4-FFF2-40B4-BE49-F238E27FC236}">
                  <a16:creationId xmlns:a16="http://schemas.microsoft.com/office/drawing/2014/main" id="{00000000-0008-0000-1000-00001B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9</xdr:col>
          <xdr:colOff>488950</xdr:colOff>
          <xdr:row>18</xdr:row>
          <xdr:rowOff>0</xdr:rowOff>
        </xdr:to>
        <xdr:sp macro="" textlink="">
          <xdr:nvSpPr>
            <xdr:cNvPr id="14366" name="Group Box 30" hidden="1">
              <a:extLst>
                <a:ext uri="{63B3BB69-23CF-44E3-9099-C40C66FF867C}">
                  <a14:compatExt spid="_x0000_s14366"/>
                </a:ext>
                <a:ext uri="{FF2B5EF4-FFF2-40B4-BE49-F238E27FC236}">
                  <a16:creationId xmlns:a16="http://schemas.microsoft.com/office/drawing/2014/main" id="{00000000-0008-0000-1000-00001E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9</xdr:col>
          <xdr:colOff>488950</xdr:colOff>
          <xdr:row>18</xdr:row>
          <xdr:rowOff>0</xdr:rowOff>
        </xdr:to>
        <xdr:sp macro="" textlink="">
          <xdr:nvSpPr>
            <xdr:cNvPr id="14369" name="Group Box 33" hidden="1">
              <a:extLst>
                <a:ext uri="{63B3BB69-23CF-44E3-9099-C40C66FF867C}">
                  <a14:compatExt spid="_x0000_s14369"/>
                </a:ext>
                <a:ext uri="{FF2B5EF4-FFF2-40B4-BE49-F238E27FC236}">
                  <a16:creationId xmlns:a16="http://schemas.microsoft.com/office/drawing/2014/main" id="{00000000-0008-0000-1000-000021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9</xdr:col>
          <xdr:colOff>488950</xdr:colOff>
          <xdr:row>19</xdr:row>
          <xdr:rowOff>0</xdr:rowOff>
        </xdr:to>
        <xdr:sp macro="" textlink="">
          <xdr:nvSpPr>
            <xdr:cNvPr id="14372" name="Group Box 36" hidden="1">
              <a:extLst>
                <a:ext uri="{63B3BB69-23CF-44E3-9099-C40C66FF867C}">
                  <a14:compatExt spid="_x0000_s14372"/>
                </a:ext>
                <a:ext uri="{FF2B5EF4-FFF2-40B4-BE49-F238E27FC236}">
                  <a16:creationId xmlns:a16="http://schemas.microsoft.com/office/drawing/2014/main" id="{00000000-0008-0000-1000-000024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9</xdr:col>
          <xdr:colOff>488950</xdr:colOff>
          <xdr:row>20</xdr:row>
          <xdr:rowOff>0</xdr:rowOff>
        </xdr:to>
        <xdr:sp macro="" textlink="">
          <xdr:nvSpPr>
            <xdr:cNvPr id="14375" name="Group Box 39" hidden="1">
              <a:extLst>
                <a:ext uri="{63B3BB69-23CF-44E3-9099-C40C66FF867C}">
                  <a14:compatExt spid="_x0000_s14375"/>
                </a:ext>
                <a:ext uri="{FF2B5EF4-FFF2-40B4-BE49-F238E27FC236}">
                  <a16:creationId xmlns:a16="http://schemas.microsoft.com/office/drawing/2014/main" id="{00000000-0008-0000-1000-000027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9</xdr:col>
          <xdr:colOff>488950</xdr:colOff>
          <xdr:row>21</xdr:row>
          <xdr:rowOff>0</xdr:rowOff>
        </xdr:to>
        <xdr:sp macro="" textlink="">
          <xdr:nvSpPr>
            <xdr:cNvPr id="14378" name="Group Box 42" hidden="1">
              <a:extLst>
                <a:ext uri="{63B3BB69-23CF-44E3-9099-C40C66FF867C}">
                  <a14:compatExt spid="_x0000_s14378"/>
                </a:ext>
                <a:ext uri="{FF2B5EF4-FFF2-40B4-BE49-F238E27FC236}">
                  <a16:creationId xmlns:a16="http://schemas.microsoft.com/office/drawing/2014/main" id="{00000000-0008-0000-1000-00002A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9</xdr:col>
          <xdr:colOff>488950</xdr:colOff>
          <xdr:row>22</xdr:row>
          <xdr:rowOff>0</xdr:rowOff>
        </xdr:to>
        <xdr:sp macro="" textlink="">
          <xdr:nvSpPr>
            <xdr:cNvPr id="14381" name="Group Box 45" hidden="1">
              <a:extLst>
                <a:ext uri="{63B3BB69-23CF-44E3-9099-C40C66FF867C}">
                  <a14:compatExt spid="_x0000_s14381"/>
                </a:ext>
                <a:ext uri="{FF2B5EF4-FFF2-40B4-BE49-F238E27FC236}">
                  <a16:creationId xmlns:a16="http://schemas.microsoft.com/office/drawing/2014/main" id="{00000000-0008-0000-1000-00002D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9</xdr:col>
          <xdr:colOff>488950</xdr:colOff>
          <xdr:row>23</xdr:row>
          <xdr:rowOff>0</xdr:rowOff>
        </xdr:to>
        <xdr:sp macro="" textlink="">
          <xdr:nvSpPr>
            <xdr:cNvPr id="14384" name="Group Box 48" hidden="1">
              <a:extLst>
                <a:ext uri="{63B3BB69-23CF-44E3-9099-C40C66FF867C}">
                  <a14:compatExt spid="_x0000_s14384"/>
                </a:ext>
                <a:ext uri="{FF2B5EF4-FFF2-40B4-BE49-F238E27FC236}">
                  <a16:creationId xmlns:a16="http://schemas.microsoft.com/office/drawing/2014/main" id="{00000000-0008-0000-1000-000030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9</xdr:col>
          <xdr:colOff>488950</xdr:colOff>
          <xdr:row>24</xdr:row>
          <xdr:rowOff>0</xdr:rowOff>
        </xdr:to>
        <xdr:sp macro="" textlink="">
          <xdr:nvSpPr>
            <xdr:cNvPr id="14387" name="Group Box 51" hidden="1">
              <a:extLst>
                <a:ext uri="{63B3BB69-23CF-44E3-9099-C40C66FF867C}">
                  <a14:compatExt spid="_x0000_s14387"/>
                </a:ext>
                <a:ext uri="{FF2B5EF4-FFF2-40B4-BE49-F238E27FC236}">
                  <a16:creationId xmlns:a16="http://schemas.microsoft.com/office/drawing/2014/main" id="{00000000-0008-0000-1000-000033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9</xdr:col>
          <xdr:colOff>488950</xdr:colOff>
          <xdr:row>25</xdr:row>
          <xdr:rowOff>0</xdr:rowOff>
        </xdr:to>
        <xdr:sp macro="" textlink="">
          <xdr:nvSpPr>
            <xdr:cNvPr id="14390" name="Group Box 54" hidden="1">
              <a:extLst>
                <a:ext uri="{63B3BB69-23CF-44E3-9099-C40C66FF867C}">
                  <a14:compatExt spid="_x0000_s14390"/>
                </a:ext>
                <a:ext uri="{FF2B5EF4-FFF2-40B4-BE49-F238E27FC236}">
                  <a16:creationId xmlns:a16="http://schemas.microsoft.com/office/drawing/2014/main" id="{00000000-0008-0000-1000-000036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9</xdr:col>
          <xdr:colOff>488950</xdr:colOff>
          <xdr:row>26</xdr:row>
          <xdr:rowOff>0</xdr:rowOff>
        </xdr:to>
        <xdr:sp macro="" textlink="">
          <xdr:nvSpPr>
            <xdr:cNvPr id="14393" name="Group Box 57" hidden="1">
              <a:extLst>
                <a:ext uri="{63B3BB69-23CF-44E3-9099-C40C66FF867C}">
                  <a14:compatExt spid="_x0000_s14393"/>
                </a:ext>
                <a:ext uri="{FF2B5EF4-FFF2-40B4-BE49-F238E27FC236}">
                  <a16:creationId xmlns:a16="http://schemas.microsoft.com/office/drawing/2014/main" id="{00000000-0008-0000-1000-000039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9</xdr:col>
          <xdr:colOff>488950</xdr:colOff>
          <xdr:row>27</xdr:row>
          <xdr:rowOff>0</xdr:rowOff>
        </xdr:to>
        <xdr:sp macro="" textlink="">
          <xdr:nvSpPr>
            <xdr:cNvPr id="14396" name="Group Box 60" hidden="1">
              <a:extLst>
                <a:ext uri="{63B3BB69-23CF-44E3-9099-C40C66FF867C}">
                  <a14:compatExt spid="_x0000_s14396"/>
                </a:ext>
                <a:ext uri="{FF2B5EF4-FFF2-40B4-BE49-F238E27FC236}">
                  <a16:creationId xmlns:a16="http://schemas.microsoft.com/office/drawing/2014/main" id="{00000000-0008-0000-1000-00003C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9</xdr:col>
          <xdr:colOff>488950</xdr:colOff>
          <xdr:row>28</xdr:row>
          <xdr:rowOff>0</xdr:rowOff>
        </xdr:to>
        <xdr:sp macro="" textlink="">
          <xdr:nvSpPr>
            <xdr:cNvPr id="14399" name="Group Box 63" hidden="1">
              <a:extLst>
                <a:ext uri="{63B3BB69-23CF-44E3-9099-C40C66FF867C}">
                  <a14:compatExt spid="_x0000_s14399"/>
                </a:ext>
                <a:ext uri="{FF2B5EF4-FFF2-40B4-BE49-F238E27FC236}">
                  <a16:creationId xmlns:a16="http://schemas.microsoft.com/office/drawing/2014/main" id="{00000000-0008-0000-1000-00003F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9</xdr:col>
          <xdr:colOff>488950</xdr:colOff>
          <xdr:row>30</xdr:row>
          <xdr:rowOff>0</xdr:rowOff>
        </xdr:to>
        <xdr:sp macro="" textlink="">
          <xdr:nvSpPr>
            <xdr:cNvPr id="14402" name="Group Box 66" hidden="1">
              <a:extLst>
                <a:ext uri="{63B3BB69-23CF-44E3-9099-C40C66FF867C}">
                  <a14:compatExt spid="_x0000_s14402"/>
                </a:ext>
                <a:ext uri="{FF2B5EF4-FFF2-40B4-BE49-F238E27FC236}">
                  <a16:creationId xmlns:a16="http://schemas.microsoft.com/office/drawing/2014/main" id="{00000000-0008-0000-1000-000042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9</xdr:col>
          <xdr:colOff>488950</xdr:colOff>
          <xdr:row>32</xdr:row>
          <xdr:rowOff>19050</xdr:rowOff>
        </xdr:to>
        <xdr:sp macro="" textlink="">
          <xdr:nvSpPr>
            <xdr:cNvPr id="14405" name="Group Box 69" hidden="1">
              <a:extLst>
                <a:ext uri="{63B3BB69-23CF-44E3-9099-C40C66FF867C}">
                  <a14:compatExt spid="_x0000_s14405"/>
                </a:ext>
                <a:ext uri="{FF2B5EF4-FFF2-40B4-BE49-F238E27FC236}">
                  <a16:creationId xmlns:a16="http://schemas.microsoft.com/office/drawing/2014/main" id="{00000000-0008-0000-1000-000045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127000</xdr:rowOff>
        </xdr:from>
        <xdr:to>
          <xdr:col>9</xdr:col>
          <xdr:colOff>488950</xdr:colOff>
          <xdr:row>8</xdr:row>
          <xdr:rowOff>0</xdr:rowOff>
        </xdr:to>
        <xdr:sp macro="" textlink="">
          <xdr:nvSpPr>
            <xdr:cNvPr id="14408" name="Group Box 72" hidden="1">
              <a:extLst>
                <a:ext uri="{63B3BB69-23CF-44E3-9099-C40C66FF867C}">
                  <a14:compatExt spid="_x0000_s14408"/>
                </a:ext>
                <a:ext uri="{FF2B5EF4-FFF2-40B4-BE49-F238E27FC236}">
                  <a16:creationId xmlns:a16="http://schemas.microsoft.com/office/drawing/2014/main" id="{00000000-0008-0000-1000-000048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7</xdr:col>
      <xdr:colOff>18383</xdr:colOff>
      <xdr:row>19</xdr:row>
      <xdr:rowOff>7620</xdr:rowOff>
    </xdr:from>
    <xdr:ext cx="5461495" cy="423225"/>
    <mc:AlternateContent xmlns:mc="http://schemas.openxmlformats.org/markup-compatibility/2006" xmlns:a14="http://schemas.microsoft.com/office/drawing/2010/main">
      <mc:Choice Requires="a14">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3630263" y="5974080"/>
              <a:ext cx="5461495" cy="423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kumimoji="1" lang="ja-JP" altLang="en-US" sz="1100" i="1">
                        <a:latin typeface="Cambria Math" panose="02040503050406030204" pitchFamily="18" charset="0"/>
                      </a:rPr>
                      <m:t>電力融通量</m:t>
                    </m:r>
                    <m:r>
                      <a:rPr kumimoji="1" lang="en-US" altLang="ja-JP" sz="1100" b="0" i="1">
                        <a:latin typeface="Cambria Math" panose="02040503050406030204" pitchFamily="18" charset="0"/>
                      </a:rPr>
                      <m:t>𝐷</m:t>
                    </m:r>
                    <m:r>
                      <a:rPr kumimoji="1" lang="en-US" altLang="ja-JP" sz="1100" b="0" i="1">
                        <a:latin typeface="Cambria Math" panose="02040503050406030204" pitchFamily="18" charset="0"/>
                      </a:rPr>
                      <m:t>【</m:t>
                    </m:r>
                    <m:r>
                      <m:rPr>
                        <m:sty m:val="p"/>
                      </m:rPr>
                      <a:rPr kumimoji="1" lang="en-US" altLang="ja-JP" sz="1100" b="0" i="0">
                        <a:latin typeface="Cambria Math" panose="02040503050406030204" pitchFamily="18" charset="0"/>
                      </a:rPr>
                      <m:t>MWh</m:t>
                    </m:r>
                    <m:r>
                      <a:rPr kumimoji="1" lang="en-US" altLang="ja-JP" sz="1100" b="0" i="1">
                        <a:latin typeface="Cambria Math" panose="02040503050406030204" pitchFamily="18" charset="0"/>
                      </a:rPr>
                      <m:t>】</m:t>
                    </m:r>
                    <m:r>
                      <a:rPr kumimoji="1" lang="en-US" altLang="ja-JP" sz="1100" i="1">
                        <a:latin typeface="Cambria Math" panose="02040503050406030204" pitchFamily="18" charset="0"/>
                      </a:rPr>
                      <m:t>=</m:t>
                    </m:r>
                    <m:r>
                      <a:rPr kumimoji="1" lang="en-US" altLang="ja-JP" sz="1100" b="0" i="1">
                        <a:latin typeface="Cambria Math" panose="02040503050406030204" pitchFamily="18" charset="0"/>
                      </a:rPr>
                      <m:t>𝐴</m:t>
                    </m:r>
                    <m:r>
                      <a:rPr kumimoji="1" lang="ja-JP" altLang="en-US" sz="1100" b="0" i="1">
                        <a:latin typeface="Cambria Math" panose="02040503050406030204" pitchFamily="18" charset="0"/>
                      </a:rPr>
                      <m:t>（総発電量）</m:t>
                    </m:r>
                    <m:r>
                      <a:rPr kumimoji="1" lang="en-US" altLang="ja-JP" sz="1100" b="0" i="1">
                        <a:latin typeface="Cambria Math" panose="02040503050406030204" pitchFamily="18" charset="0"/>
                        <a:ea typeface="Cambria Math" panose="02040503050406030204" pitchFamily="18" charset="0"/>
                      </a:rPr>
                      <m:t>×</m:t>
                    </m:r>
                    <m:f>
                      <m:fPr>
                        <m:ctrlPr>
                          <a:rPr kumimoji="1" lang="en-US" altLang="ja-JP" sz="1100" b="0" i="1">
                            <a:latin typeface="Cambria Math" panose="02040503050406030204" pitchFamily="18" charset="0"/>
                            <a:ea typeface="Cambria Math" panose="02040503050406030204" pitchFamily="18" charset="0"/>
                          </a:rPr>
                        </m:ctrlPr>
                      </m:fPr>
                      <m:num>
                        <m:r>
                          <a:rPr kumimoji="1" lang="en-US" altLang="ja-JP" sz="1100" b="0" i="1">
                            <a:latin typeface="Cambria Math" panose="02040503050406030204" pitchFamily="18" charset="0"/>
                            <a:ea typeface="Cambria Math" panose="02040503050406030204" pitchFamily="18" charset="0"/>
                          </a:rPr>
                          <m:t>𝐶</m:t>
                        </m:r>
                        <m:r>
                          <a:rPr kumimoji="1" lang="ja-JP" altLang="en-US" sz="1100" b="0" i="1">
                            <a:latin typeface="Cambria Math" panose="02040503050406030204" pitchFamily="18" charset="0"/>
                            <a:ea typeface="Cambria Math" panose="02040503050406030204" pitchFamily="18" charset="0"/>
                          </a:rPr>
                          <m:t>（総融通量）</m:t>
                        </m:r>
                      </m:num>
                      <m:den>
                        <m:r>
                          <a:rPr kumimoji="1" lang="en-US" altLang="ja-JP" sz="1100" b="0" i="1">
                            <a:latin typeface="Cambria Math" panose="02040503050406030204" pitchFamily="18" charset="0"/>
                            <a:ea typeface="Cambria Math" panose="02040503050406030204" pitchFamily="18" charset="0"/>
                          </a:rPr>
                          <m:t>𝐵</m:t>
                        </m:r>
                        <m:r>
                          <a:rPr kumimoji="1" lang="ja-JP" altLang="en-US" sz="1100" b="0" i="1">
                            <a:latin typeface="Cambria Math" panose="02040503050406030204" pitchFamily="18" charset="0"/>
                            <a:ea typeface="Cambria Math" panose="02040503050406030204" pitchFamily="18" charset="0"/>
                          </a:rPr>
                          <m:t>（自ビルの電力使用量）</m:t>
                        </m:r>
                        <m:r>
                          <a:rPr kumimoji="1" lang="en-US" altLang="ja-JP" sz="1100" b="0" i="1">
                            <a:latin typeface="Cambria Math" panose="02040503050406030204" pitchFamily="18" charset="0"/>
                            <a:ea typeface="Cambria Math" panose="02040503050406030204" pitchFamily="18" charset="0"/>
                          </a:rPr>
                          <m:t>+</m:t>
                        </m:r>
                        <m:r>
                          <a:rPr kumimoji="1" lang="en-US" altLang="ja-JP" sz="1100" b="0" i="1">
                            <a:latin typeface="Cambria Math" panose="02040503050406030204" pitchFamily="18" charset="0"/>
                            <a:ea typeface="Cambria Math" panose="02040503050406030204" pitchFamily="18" charset="0"/>
                          </a:rPr>
                          <m:t>𝐶</m:t>
                        </m:r>
                        <m:r>
                          <a:rPr kumimoji="1" lang="ja-JP" altLang="en-US" sz="1100" b="0" i="1">
                            <a:latin typeface="Cambria Math" panose="02040503050406030204" pitchFamily="18" charset="0"/>
                            <a:ea typeface="Cambria Math" panose="02040503050406030204" pitchFamily="18" charset="0"/>
                          </a:rPr>
                          <m:t>（総融通量）</m:t>
                        </m:r>
                      </m:den>
                    </m:f>
                  </m:oMath>
                </m:oMathPara>
              </a14:m>
              <a:endParaRPr kumimoji="1" lang="ja-JP" altLang="en-US" sz="1100"/>
            </a:p>
          </xdr:txBody>
        </xdr:sp>
      </mc:Choice>
      <mc:Fallback xmlns="">
        <xdr:sp macro="" textlink="">
          <xdr:nvSpPr>
            <xdr:cNvPr id="2" name="テキスト ボックス 1"/>
            <xdr:cNvSpPr txBox="1"/>
          </xdr:nvSpPr>
          <xdr:spPr>
            <a:xfrm>
              <a:off x="3630263" y="5974080"/>
              <a:ext cx="5461495" cy="423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kumimoji="1" lang="ja-JP" altLang="en-US" sz="1100" i="0">
                  <a:latin typeface="Cambria Math" panose="02040503050406030204" pitchFamily="18" charset="0"/>
                </a:rPr>
                <a:t>電力融通量</a:t>
              </a:r>
              <a:r>
                <a:rPr kumimoji="1" lang="en-US" altLang="ja-JP" sz="1100" b="0" i="0">
                  <a:latin typeface="Cambria Math" panose="02040503050406030204" pitchFamily="18" charset="0"/>
                </a:rPr>
                <a:t>𝐷【MWh】</a:t>
              </a:r>
              <a:r>
                <a:rPr kumimoji="1" lang="en-US" altLang="ja-JP" sz="1100" i="0">
                  <a:latin typeface="Cambria Math" panose="02040503050406030204" pitchFamily="18" charset="0"/>
                </a:rPr>
                <a:t>=</a:t>
              </a:r>
              <a:r>
                <a:rPr kumimoji="1" lang="en-US" altLang="ja-JP" sz="1100" b="0" i="0">
                  <a:latin typeface="Cambria Math" panose="02040503050406030204" pitchFamily="18" charset="0"/>
                </a:rPr>
                <a:t>𝐴</a:t>
              </a:r>
              <a:r>
                <a:rPr kumimoji="1" lang="ja-JP" altLang="en-US" sz="1100" b="0" i="0">
                  <a:latin typeface="Cambria Math" panose="02040503050406030204" pitchFamily="18" charset="0"/>
                </a:rPr>
                <a:t>（総発電量）</a:t>
              </a:r>
              <a:r>
                <a:rPr kumimoji="1" lang="en-US" altLang="ja-JP" sz="1100" b="0" i="0">
                  <a:latin typeface="Cambria Math" panose="02040503050406030204" pitchFamily="18" charset="0"/>
                  <a:ea typeface="Cambria Math" panose="02040503050406030204" pitchFamily="18" charset="0"/>
                </a:rPr>
                <a:t>×(𝐶</a:t>
              </a:r>
              <a:r>
                <a:rPr kumimoji="1" lang="ja-JP" altLang="en-US" sz="1100" b="0" i="0">
                  <a:latin typeface="Cambria Math" panose="02040503050406030204" pitchFamily="18" charset="0"/>
                  <a:ea typeface="Cambria Math" panose="02040503050406030204" pitchFamily="18" charset="0"/>
                </a:rPr>
                <a:t>（総融通量）</a:t>
              </a:r>
              <a:r>
                <a:rPr kumimoji="1" lang="en-US" altLang="ja-JP" sz="1100" b="0" i="0">
                  <a:latin typeface="Cambria Math" panose="02040503050406030204" pitchFamily="18" charset="0"/>
                  <a:ea typeface="Cambria Math" panose="02040503050406030204" pitchFamily="18" charset="0"/>
                </a:rPr>
                <a:t>)/(𝐵</a:t>
              </a:r>
              <a:r>
                <a:rPr kumimoji="1" lang="ja-JP" altLang="en-US" sz="1100" b="0" i="0">
                  <a:latin typeface="Cambria Math" panose="02040503050406030204" pitchFamily="18" charset="0"/>
                  <a:ea typeface="Cambria Math" panose="02040503050406030204" pitchFamily="18" charset="0"/>
                </a:rPr>
                <a:t>（自ビルの電力使用量）</a:t>
              </a:r>
              <a:r>
                <a:rPr kumimoji="1" lang="en-US" altLang="ja-JP" sz="1100" b="0" i="0">
                  <a:latin typeface="Cambria Math" panose="02040503050406030204" pitchFamily="18" charset="0"/>
                  <a:ea typeface="Cambria Math" panose="02040503050406030204" pitchFamily="18" charset="0"/>
                </a:rPr>
                <a:t>+𝐶</a:t>
              </a:r>
              <a:r>
                <a:rPr kumimoji="1" lang="ja-JP" altLang="en-US" sz="1100" b="0" i="0">
                  <a:latin typeface="Cambria Math" panose="02040503050406030204" pitchFamily="18" charset="0"/>
                  <a:ea typeface="Cambria Math" panose="02040503050406030204" pitchFamily="18" charset="0"/>
                </a:rPr>
                <a:t>（総融通量）</a:t>
              </a:r>
              <a:r>
                <a:rPr kumimoji="1" lang="en-US" altLang="ja-JP" sz="1100" b="0" i="0">
                  <a:latin typeface="Cambria Math" panose="02040503050406030204" pitchFamily="18" charset="0"/>
                  <a:ea typeface="Cambria Math" panose="02040503050406030204" pitchFamily="18" charset="0"/>
                </a:rPr>
                <a:t>)</a:t>
              </a:r>
              <a:endParaRPr kumimoji="1" lang="ja-JP" altLang="en-US" sz="1100"/>
            </a:p>
          </xdr:txBody>
        </xdr:sp>
      </mc:Fallback>
    </mc:AlternateContent>
    <xdr:clientData/>
  </xdr:oneCellAnchor>
  <xdr:oneCellAnchor>
    <xdr:from>
      <xdr:col>7</xdr:col>
      <xdr:colOff>18383</xdr:colOff>
      <xdr:row>20</xdr:row>
      <xdr:rowOff>7620</xdr:rowOff>
    </xdr:from>
    <xdr:ext cx="5461495" cy="423225"/>
    <mc:AlternateContent xmlns:mc="http://schemas.openxmlformats.org/markup-compatibility/2006" xmlns:a14="http://schemas.microsoft.com/office/drawing/2010/main">
      <mc:Choice Requires="a14">
        <xdr:sp macro="" textlink="">
          <xdr:nvSpPr>
            <xdr:cNvPr id="3" name="テキスト ボックス 2">
              <a:extLst>
                <a:ext uri="{FF2B5EF4-FFF2-40B4-BE49-F238E27FC236}">
                  <a16:creationId xmlns:a16="http://schemas.microsoft.com/office/drawing/2014/main" id="{00000000-0008-0000-1100-000003000000}"/>
                </a:ext>
              </a:extLst>
            </xdr:cNvPr>
            <xdr:cNvSpPr txBox="1"/>
          </xdr:nvSpPr>
          <xdr:spPr>
            <a:xfrm>
              <a:off x="3630263" y="5722620"/>
              <a:ext cx="5461495" cy="423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kumimoji="1" lang="ja-JP" altLang="en-US" sz="1100" i="1">
                        <a:latin typeface="Cambria Math" panose="02040503050406030204" pitchFamily="18" charset="0"/>
                      </a:rPr>
                      <m:t>熱融通量</m:t>
                    </m:r>
                    <m:r>
                      <a:rPr kumimoji="1" lang="en-US" altLang="ja-JP" sz="1100" b="0" i="1">
                        <a:latin typeface="Cambria Math" panose="02040503050406030204" pitchFamily="18" charset="0"/>
                      </a:rPr>
                      <m:t>𝐷</m:t>
                    </m:r>
                    <m:r>
                      <a:rPr kumimoji="1" lang="en-US" altLang="ja-JP" sz="1100" b="0" i="1">
                        <a:latin typeface="Cambria Math" panose="02040503050406030204" pitchFamily="18" charset="0"/>
                      </a:rPr>
                      <m:t>【</m:t>
                    </m:r>
                    <m:r>
                      <a:rPr kumimoji="1" lang="ja-JP" altLang="en-US" sz="1100" b="0" i="1">
                        <a:latin typeface="Cambria Math" panose="02040503050406030204" pitchFamily="18" charset="0"/>
                      </a:rPr>
                      <m:t>ＧＪ</m:t>
                    </m:r>
                    <m:r>
                      <a:rPr kumimoji="1" lang="en-US" altLang="ja-JP" sz="1100" b="0" i="1">
                        <a:latin typeface="Cambria Math" panose="02040503050406030204" pitchFamily="18" charset="0"/>
                      </a:rPr>
                      <m:t>】</m:t>
                    </m:r>
                    <m:r>
                      <a:rPr kumimoji="1" lang="en-US" altLang="ja-JP" sz="1100" i="1">
                        <a:latin typeface="Cambria Math" panose="02040503050406030204" pitchFamily="18" charset="0"/>
                      </a:rPr>
                      <m:t>=</m:t>
                    </m:r>
                    <m:r>
                      <a:rPr kumimoji="1" lang="en-US" altLang="ja-JP" sz="1100" b="0" i="1">
                        <a:latin typeface="Cambria Math" panose="02040503050406030204" pitchFamily="18" charset="0"/>
                      </a:rPr>
                      <m:t>𝐴</m:t>
                    </m:r>
                    <m:r>
                      <a:rPr kumimoji="1" lang="ja-JP" altLang="en-US" sz="1100" b="0" i="1">
                        <a:latin typeface="Cambria Math" panose="02040503050406030204" pitchFamily="18" charset="0"/>
                      </a:rPr>
                      <m:t>（総排熱回収量）</m:t>
                    </m:r>
                    <m:r>
                      <a:rPr kumimoji="1" lang="en-US" altLang="ja-JP" sz="1100" b="0" i="1">
                        <a:latin typeface="Cambria Math" panose="02040503050406030204" pitchFamily="18" charset="0"/>
                        <a:ea typeface="Cambria Math" panose="02040503050406030204" pitchFamily="18" charset="0"/>
                      </a:rPr>
                      <m:t>×</m:t>
                    </m:r>
                    <m:f>
                      <m:fPr>
                        <m:ctrlPr>
                          <a:rPr kumimoji="1" lang="en-US" altLang="ja-JP" sz="1100" b="0" i="1">
                            <a:latin typeface="Cambria Math" panose="02040503050406030204" pitchFamily="18" charset="0"/>
                            <a:ea typeface="Cambria Math" panose="02040503050406030204" pitchFamily="18" charset="0"/>
                          </a:rPr>
                        </m:ctrlPr>
                      </m:fPr>
                      <m:num>
                        <m:r>
                          <a:rPr kumimoji="1" lang="en-US" altLang="ja-JP" sz="1100" b="0" i="1">
                            <a:latin typeface="Cambria Math" panose="02040503050406030204" pitchFamily="18" charset="0"/>
                            <a:ea typeface="Cambria Math" panose="02040503050406030204" pitchFamily="18" charset="0"/>
                          </a:rPr>
                          <m:t>𝐶</m:t>
                        </m:r>
                        <m:r>
                          <a:rPr kumimoji="1" lang="ja-JP" altLang="en-US" sz="1100" b="0" i="1">
                            <a:latin typeface="Cambria Math" panose="02040503050406030204" pitchFamily="18" charset="0"/>
                            <a:ea typeface="Cambria Math" panose="02040503050406030204" pitchFamily="18" charset="0"/>
                          </a:rPr>
                          <m:t>（総融通量）</m:t>
                        </m:r>
                      </m:num>
                      <m:den>
                        <m:r>
                          <a:rPr kumimoji="1" lang="en-US" altLang="ja-JP" sz="1100" b="0" i="1">
                            <a:latin typeface="Cambria Math" panose="02040503050406030204" pitchFamily="18" charset="0"/>
                            <a:ea typeface="Cambria Math" panose="02040503050406030204" pitchFamily="18" charset="0"/>
                          </a:rPr>
                          <m:t>𝐵</m:t>
                        </m:r>
                        <m:r>
                          <a:rPr kumimoji="1" lang="ja-JP" altLang="en-US" sz="1100" b="0" i="1">
                            <a:latin typeface="Cambria Math" panose="02040503050406030204" pitchFamily="18" charset="0"/>
                            <a:ea typeface="Cambria Math" panose="02040503050406030204" pitchFamily="18" charset="0"/>
                          </a:rPr>
                          <m:t>（自ビルの熱使用量）</m:t>
                        </m:r>
                        <m:r>
                          <a:rPr kumimoji="1" lang="en-US" altLang="ja-JP" sz="1100" b="0" i="1">
                            <a:latin typeface="Cambria Math" panose="02040503050406030204" pitchFamily="18" charset="0"/>
                            <a:ea typeface="Cambria Math" panose="02040503050406030204" pitchFamily="18" charset="0"/>
                          </a:rPr>
                          <m:t>+</m:t>
                        </m:r>
                        <m:r>
                          <a:rPr kumimoji="1" lang="en-US" altLang="ja-JP" sz="1100" b="0" i="1">
                            <a:latin typeface="Cambria Math" panose="02040503050406030204" pitchFamily="18" charset="0"/>
                            <a:ea typeface="Cambria Math" panose="02040503050406030204" pitchFamily="18" charset="0"/>
                          </a:rPr>
                          <m:t>𝐶</m:t>
                        </m:r>
                        <m:r>
                          <a:rPr kumimoji="1" lang="ja-JP" altLang="en-US" sz="1100" b="0" i="1">
                            <a:latin typeface="Cambria Math" panose="02040503050406030204" pitchFamily="18" charset="0"/>
                            <a:ea typeface="Cambria Math" panose="02040503050406030204" pitchFamily="18" charset="0"/>
                          </a:rPr>
                          <m:t>（総融通量）</m:t>
                        </m:r>
                      </m:den>
                    </m:f>
                  </m:oMath>
                </m:oMathPara>
              </a14:m>
              <a:endParaRPr kumimoji="1" lang="ja-JP" altLang="en-US" sz="1100"/>
            </a:p>
          </xdr:txBody>
        </xdr:sp>
      </mc:Choice>
      <mc:Fallback xmlns="">
        <xdr:sp macro="" textlink="">
          <xdr:nvSpPr>
            <xdr:cNvPr id="3" name="テキスト ボックス 2"/>
            <xdr:cNvSpPr txBox="1"/>
          </xdr:nvSpPr>
          <xdr:spPr>
            <a:xfrm>
              <a:off x="3630263" y="5722620"/>
              <a:ext cx="5461495" cy="423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kumimoji="1" lang="ja-JP" altLang="en-US" sz="1100" i="0">
                  <a:latin typeface="Cambria Math" panose="02040503050406030204" pitchFamily="18" charset="0"/>
                </a:rPr>
                <a:t>熱融通量</a:t>
              </a:r>
              <a:r>
                <a:rPr kumimoji="1" lang="en-US" altLang="ja-JP" sz="1100" b="0" i="0">
                  <a:latin typeface="Cambria Math" panose="02040503050406030204" pitchFamily="18" charset="0"/>
                </a:rPr>
                <a:t>𝐷【</a:t>
              </a:r>
              <a:r>
                <a:rPr kumimoji="1" lang="ja-JP" altLang="en-US" sz="1100" b="0" i="0">
                  <a:latin typeface="Cambria Math" panose="02040503050406030204" pitchFamily="18" charset="0"/>
                </a:rPr>
                <a:t>ＧＪ</a:t>
              </a:r>
              <a:r>
                <a:rPr kumimoji="1" lang="en-US" altLang="ja-JP" sz="1100" b="0" i="0">
                  <a:latin typeface="Cambria Math" panose="02040503050406030204" pitchFamily="18" charset="0"/>
                </a:rPr>
                <a:t>】</a:t>
              </a:r>
              <a:r>
                <a:rPr kumimoji="1" lang="en-US" altLang="ja-JP" sz="1100" i="0">
                  <a:latin typeface="Cambria Math" panose="02040503050406030204" pitchFamily="18" charset="0"/>
                </a:rPr>
                <a:t>=</a:t>
              </a:r>
              <a:r>
                <a:rPr kumimoji="1" lang="en-US" altLang="ja-JP" sz="1100" b="0" i="0">
                  <a:latin typeface="Cambria Math" panose="02040503050406030204" pitchFamily="18" charset="0"/>
                </a:rPr>
                <a:t>𝐴</a:t>
              </a:r>
              <a:r>
                <a:rPr kumimoji="1" lang="ja-JP" altLang="en-US" sz="1100" b="0" i="0">
                  <a:latin typeface="Cambria Math" panose="02040503050406030204" pitchFamily="18" charset="0"/>
                </a:rPr>
                <a:t>（総排熱回収量）</a:t>
              </a:r>
              <a:r>
                <a:rPr kumimoji="1" lang="en-US" altLang="ja-JP" sz="1100" b="0" i="0">
                  <a:latin typeface="Cambria Math" panose="02040503050406030204" pitchFamily="18" charset="0"/>
                  <a:ea typeface="Cambria Math" panose="02040503050406030204" pitchFamily="18" charset="0"/>
                </a:rPr>
                <a:t>×(𝐶</a:t>
              </a:r>
              <a:r>
                <a:rPr kumimoji="1" lang="ja-JP" altLang="en-US" sz="1100" b="0" i="0">
                  <a:latin typeface="Cambria Math" panose="02040503050406030204" pitchFamily="18" charset="0"/>
                  <a:ea typeface="Cambria Math" panose="02040503050406030204" pitchFamily="18" charset="0"/>
                </a:rPr>
                <a:t>（総融通量）</a:t>
              </a:r>
              <a:r>
                <a:rPr kumimoji="1" lang="en-US" altLang="ja-JP" sz="1100" b="0" i="0">
                  <a:latin typeface="Cambria Math" panose="02040503050406030204" pitchFamily="18" charset="0"/>
                  <a:ea typeface="Cambria Math" panose="02040503050406030204" pitchFamily="18" charset="0"/>
                </a:rPr>
                <a:t>)/(𝐵</a:t>
              </a:r>
              <a:r>
                <a:rPr kumimoji="1" lang="ja-JP" altLang="en-US" sz="1100" b="0" i="0">
                  <a:latin typeface="Cambria Math" panose="02040503050406030204" pitchFamily="18" charset="0"/>
                  <a:ea typeface="Cambria Math" panose="02040503050406030204" pitchFamily="18" charset="0"/>
                </a:rPr>
                <a:t>（自ビルの熱使用量）</a:t>
              </a:r>
              <a:r>
                <a:rPr kumimoji="1" lang="en-US" altLang="ja-JP" sz="1100" b="0" i="0">
                  <a:latin typeface="Cambria Math" panose="02040503050406030204" pitchFamily="18" charset="0"/>
                  <a:ea typeface="Cambria Math" panose="02040503050406030204" pitchFamily="18" charset="0"/>
                </a:rPr>
                <a:t>+𝐶</a:t>
              </a:r>
              <a:r>
                <a:rPr kumimoji="1" lang="ja-JP" altLang="en-US" sz="1100" b="0" i="0">
                  <a:latin typeface="Cambria Math" panose="02040503050406030204" pitchFamily="18" charset="0"/>
                  <a:ea typeface="Cambria Math" panose="02040503050406030204" pitchFamily="18" charset="0"/>
                </a:rPr>
                <a:t>（総融通量）</a:t>
              </a:r>
              <a:r>
                <a:rPr kumimoji="1" lang="en-US" altLang="ja-JP" sz="1100" b="0" i="0">
                  <a:latin typeface="Cambria Math" panose="02040503050406030204" pitchFamily="18" charset="0"/>
                  <a:ea typeface="Cambria Math" panose="02040503050406030204" pitchFamily="18" charset="0"/>
                </a:rPr>
                <a:t>)</a:t>
              </a:r>
              <a:endParaRPr kumimoji="1" lang="ja-JP" altLang="en-US" sz="1100"/>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6.xml"/><Relationship Id="rId1" Type="http://schemas.openxmlformats.org/officeDocument/2006/relationships/printerSettings" Target="../printerSettings/printerSettings10.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26" Type="http://schemas.openxmlformats.org/officeDocument/2006/relationships/ctrlProp" Target="../ctrlProps/ctrlProp44.xml"/><Relationship Id="rId3" Type="http://schemas.openxmlformats.org/officeDocument/2006/relationships/vmlDrawing" Target="../drawings/vmlDrawing4.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2" Type="http://schemas.openxmlformats.org/officeDocument/2006/relationships/drawing" Target="../drawings/drawing7.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17.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 Id="rId27" Type="http://schemas.openxmlformats.org/officeDocument/2006/relationships/ctrlProp" Target="../ctrlProps/ctrlProp45.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B92"/>
  <sheetViews>
    <sheetView workbookViewId="0">
      <selection activeCell="AG46" sqref="AG46"/>
    </sheetView>
  </sheetViews>
  <sheetFormatPr defaultColWidth="9" defaultRowHeight="14" x14ac:dyDescent="0.2"/>
  <cols>
    <col min="1" max="1" width="0.7265625" style="1" customWidth="1"/>
    <col min="2" max="3" width="2.453125" style="1" customWidth="1"/>
    <col min="4" max="6" width="3.6328125" style="1" customWidth="1"/>
    <col min="7" max="9" width="4.08984375" style="1" customWidth="1"/>
    <col min="10" max="26" width="3.6328125" style="1" customWidth="1"/>
    <col min="27" max="29" width="3.7265625" style="1" customWidth="1"/>
    <col min="30" max="30" width="2.90625" style="1" customWidth="1"/>
    <col min="31" max="32" width="7.90625" style="1" customWidth="1"/>
    <col min="33" max="16384" width="9" style="1"/>
  </cols>
  <sheetData>
    <row r="2" spans="2:28" ht="50.25" customHeight="1" x14ac:dyDescent="0.2">
      <c r="B2" s="480" t="s">
        <v>997</v>
      </c>
      <c r="C2" s="481"/>
      <c r="D2" s="481"/>
      <c r="E2" s="481"/>
      <c r="F2" s="481"/>
      <c r="G2" s="481"/>
      <c r="H2" s="481"/>
      <c r="I2" s="481"/>
      <c r="J2" s="481"/>
      <c r="K2" s="481"/>
      <c r="L2" s="481"/>
      <c r="M2" s="481"/>
      <c r="N2" s="481"/>
      <c r="O2" s="481"/>
      <c r="P2" s="481"/>
      <c r="Q2" s="481"/>
      <c r="R2" s="481"/>
      <c r="S2" s="481"/>
      <c r="T2" s="481"/>
      <c r="U2" s="481"/>
      <c r="V2" s="481"/>
      <c r="W2" s="481"/>
      <c r="X2" s="481"/>
      <c r="Y2" s="481"/>
      <c r="Z2" s="481"/>
      <c r="AA2" s="481"/>
      <c r="AB2" s="481"/>
    </row>
    <row r="3" spans="2:28" ht="9" customHeight="1" x14ac:dyDescent="0.2">
      <c r="B3" s="17"/>
      <c r="C3" s="18"/>
      <c r="D3" s="18"/>
      <c r="E3" s="18"/>
      <c r="F3" s="18"/>
      <c r="G3" s="18"/>
      <c r="H3" s="18"/>
      <c r="I3" s="18"/>
      <c r="J3" s="18"/>
      <c r="K3" s="18"/>
      <c r="L3" s="18"/>
    </row>
    <row r="4" spans="2:28" ht="17.5" x14ac:dyDescent="0.2">
      <c r="B4" s="17" t="s">
        <v>426</v>
      </c>
      <c r="C4" s="19" t="s">
        <v>427</v>
      </c>
      <c r="D4" s="53"/>
      <c r="E4" s="53"/>
      <c r="F4" s="18"/>
      <c r="G4" s="18"/>
      <c r="H4" s="18"/>
      <c r="I4" s="18"/>
      <c r="J4" s="18"/>
      <c r="K4" s="18"/>
      <c r="L4" s="18"/>
    </row>
    <row r="5" spans="2:28" ht="33" customHeight="1" x14ac:dyDescent="0.2">
      <c r="B5" s="2"/>
      <c r="C5" s="483" t="s">
        <v>945</v>
      </c>
      <c r="D5" s="483"/>
      <c r="E5" s="483"/>
      <c r="F5" s="483"/>
      <c r="G5" s="483"/>
      <c r="H5" s="483"/>
      <c r="I5" s="483"/>
      <c r="J5" s="483"/>
      <c r="K5" s="483"/>
      <c r="L5" s="483"/>
      <c r="M5" s="483"/>
      <c r="N5" s="483"/>
      <c r="O5" s="483"/>
      <c r="P5" s="483"/>
      <c r="Q5" s="483"/>
      <c r="R5" s="483"/>
      <c r="S5" s="483"/>
      <c r="T5" s="483"/>
      <c r="U5" s="483"/>
      <c r="V5" s="483"/>
      <c r="W5" s="483"/>
      <c r="X5" s="483"/>
      <c r="Y5" s="483"/>
      <c r="Z5" s="483"/>
      <c r="AA5" s="483"/>
      <c r="AB5" s="483"/>
    </row>
    <row r="6" spans="2:28" ht="32.25" customHeight="1" x14ac:dyDescent="0.2">
      <c r="B6" s="2"/>
      <c r="C6" s="21"/>
      <c r="D6" s="482" t="s">
        <v>428</v>
      </c>
      <c r="E6" s="482"/>
      <c r="F6" s="482"/>
      <c r="G6" s="482"/>
      <c r="H6" s="482"/>
      <c r="I6" s="482"/>
      <c r="J6" s="482"/>
      <c r="K6" s="482"/>
      <c r="L6" s="482"/>
      <c r="M6" s="482"/>
      <c r="N6" s="482"/>
      <c r="O6" s="482"/>
      <c r="P6" s="482"/>
      <c r="Q6" s="482"/>
      <c r="R6" s="482"/>
      <c r="S6" s="482"/>
      <c r="T6" s="482"/>
      <c r="U6" s="482"/>
      <c r="V6" s="482"/>
      <c r="W6" s="482"/>
      <c r="X6" s="482"/>
      <c r="Y6" s="482"/>
      <c r="Z6" s="482"/>
      <c r="AA6" s="482"/>
      <c r="AB6" s="482"/>
    </row>
    <row r="7" spans="2:28" ht="15" x14ac:dyDescent="0.2">
      <c r="B7" s="2"/>
      <c r="C7" s="2"/>
      <c r="D7" s="2"/>
      <c r="E7" s="2"/>
      <c r="F7" s="2"/>
      <c r="G7" s="2"/>
      <c r="H7" s="2"/>
      <c r="I7" s="2"/>
      <c r="J7" s="23"/>
      <c r="K7" s="21"/>
      <c r="L7" s="21"/>
      <c r="M7" s="21"/>
      <c r="N7" s="24"/>
      <c r="O7" s="21"/>
      <c r="P7" s="21"/>
      <c r="Q7" s="21"/>
      <c r="R7" s="21"/>
      <c r="S7" s="21"/>
      <c r="T7" s="21"/>
      <c r="U7" s="21"/>
      <c r="V7" s="21"/>
      <c r="W7" s="21"/>
      <c r="X7" s="21"/>
      <c r="Y7" s="21"/>
      <c r="Z7" s="21"/>
      <c r="AA7" s="21"/>
      <c r="AB7" s="21"/>
    </row>
    <row r="8" spans="2:28" ht="15" x14ac:dyDescent="0.2">
      <c r="B8" s="25" t="s">
        <v>429</v>
      </c>
      <c r="C8" s="26" t="s">
        <v>430</v>
      </c>
      <c r="D8" s="2"/>
      <c r="E8" s="2"/>
      <c r="F8" s="2"/>
      <c r="G8" s="2"/>
      <c r="H8" s="2"/>
      <c r="I8" s="2"/>
      <c r="J8" s="2"/>
      <c r="K8" s="2"/>
      <c r="L8" s="2"/>
      <c r="M8" s="21"/>
      <c r="N8" s="21"/>
      <c r="O8" s="21"/>
      <c r="P8" s="23"/>
      <c r="Q8" s="21"/>
      <c r="R8" s="21"/>
      <c r="S8" s="21"/>
      <c r="T8" s="21"/>
      <c r="U8" s="21"/>
      <c r="V8" s="21"/>
      <c r="W8" s="21"/>
      <c r="X8" s="21"/>
      <c r="Y8" s="21"/>
      <c r="Z8" s="21"/>
      <c r="AA8" s="21"/>
      <c r="AB8" s="21"/>
    </row>
    <row r="9" spans="2:28" ht="15" x14ac:dyDescent="0.2">
      <c r="B9" s="25"/>
      <c r="C9" s="22"/>
      <c r="D9" s="2"/>
      <c r="E9" s="2"/>
      <c r="F9" s="2"/>
      <c r="G9" s="2"/>
      <c r="H9" s="2"/>
      <c r="I9" s="2"/>
      <c r="J9" s="2"/>
      <c r="K9" s="2"/>
      <c r="L9" s="2"/>
      <c r="M9" s="21"/>
      <c r="N9" s="21"/>
      <c r="O9" s="21"/>
      <c r="P9" s="21"/>
      <c r="Q9" s="21"/>
      <c r="R9" s="21"/>
      <c r="S9" s="21"/>
      <c r="T9" s="21"/>
      <c r="U9" s="21"/>
      <c r="V9" s="21"/>
      <c r="W9" s="21"/>
      <c r="X9" s="21"/>
      <c r="Y9" s="21"/>
      <c r="Z9" s="21"/>
      <c r="AA9" s="21"/>
      <c r="AB9" s="21"/>
    </row>
    <row r="10" spans="2:28" ht="15" x14ac:dyDescent="0.2">
      <c r="B10" s="25"/>
      <c r="C10" s="22"/>
      <c r="D10" s="2"/>
      <c r="E10" s="2"/>
      <c r="F10" s="2"/>
      <c r="G10" s="2"/>
      <c r="H10" s="2"/>
      <c r="I10" s="2"/>
      <c r="J10" s="2"/>
      <c r="K10" s="2"/>
      <c r="L10" s="2"/>
      <c r="M10" s="21"/>
      <c r="N10" s="21"/>
      <c r="O10" s="21"/>
      <c r="P10" s="21"/>
      <c r="Q10" s="21"/>
      <c r="R10" s="21"/>
      <c r="S10" s="21"/>
      <c r="T10" s="21"/>
      <c r="U10" s="21"/>
      <c r="V10" s="21"/>
      <c r="W10" s="21"/>
      <c r="X10" s="21"/>
      <c r="Y10" s="21"/>
      <c r="Z10" s="21"/>
      <c r="AA10" s="21"/>
      <c r="AB10" s="21"/>
    </row>
    <row r="11" spans="2:28" ht="15" x14ac:dyDescent="0.2">
      <c r="B11" s="25"/>
      <c r="C11" s="22"/>
      <c r="D11" s="2"/>
      <c r="E11" s="2"/>
      <c r="F11" s="2"/>
      <c r="G11" s="2"/>
      <c r="H11" s="2"/>
      <c r="I11" s="2"/>
      <c r="J11" s="2"/>
      <c r="K11" s="2"/>
      <c r="L11" s="2"/>
      <c r="M11" s="21"/>
      <c r="N11" s="21"/>
      <c r="O11" s="21"/>
      <c r="P11" s="21"/>
      <c r="Q11" s="21"/>
      <c r="R11" s="21"/>
      <c r="S11" s="21"/>
      <c r="T11" s="21"/>
      <c r="U11" s="21"/>
      <c r="V11" s="21"/>
      <c r="W11" s="21"/>
      <c r="X11" s="21"/>
      <c r="Y11" s="21"/>
      <c r="Z11" s="21"/>
      <c r="AA11" s="21"/>
      <c r="AB11" s="21"/>
    </row>
    <row r="12" spans="2:28" ht="15" x14ac:dyDescent="0.2">
      <c r="B12" s="25"/>
      <c r="C12" s="22"/>
      <c r="D12" s="2"/>
      <c r="E12" s="2"/>
      <c r="F12" s="2"/>
      <c r="G12" s="2"/>
      <c r="H12" s="2"/>
      <c r="I12" s="2"/>
      <c r="J12" s="2"/>
      <c r="K12" s="2"/>
      <c r="L12" s="2"/>
      <c r="M12" s="21"/>
      <c r="N12" s="21"/>
      <c r="O12" s="21"/>
      <c r="P12" s="21"/>
      <c r="Q12" s="21"/>
      <c r="R12" s="21"/>
      <c r="S12" s="21"/>
      <c r="T12" s="21"/>
      <c r="U12" s="21"/>
      <c r="V12" s="21"/>
      <c r="W12" s="21"/>
      <c r="X12" s="21"/>
      <c r="Y12" s="21"/>
      <c r="Z12" s="21"/>
      <c r="AA12" s="21"/>
      <c r="AB12" s="21"/>
    </row>
    <row r="13" spans="2:28" ht="15" x14ac:dyDescent="0.2">
      <c r="B13" s="25"/>
      <c r="C13" s="22"/>
      <c r="D13" s="2"/>
      <c r="E13" s="2"/>
      <c r="F13" s="2"/>
      <c r="G13" s="2"/>
      <c r="H13" s="2"/>
      <c r="I13" s="2"/>
      <c r="J13" s="2"/>
      <c r="K13" s="2"/>
      <c r="L13" s="2"/>
      <c r="M13" s="21"/>
      <c r="N13" s="21"/>
      <c r="O13" s="21"/>
      <c r="P13" s="21"/>
      <c r="Q13" s="21"/>
      <c r="R13" s="21" t="s">
        <v>431</v>
      </c>
      <c r="S13" s="21"/>
      <c r="T13" s="21"/>
      <c r="U13" s="21"/>
      <c r="V13" s="21"/>
      <c r="W13" s="21"/>
      <c r="X13" s="21"/>
      <c r="Y13" s="21"/>
      <c r="Z13" s="21"/>
      <c r="AA13" s="21"/>
      <c r="AB13" s="21"/>
    </row>
    <row r="14" spans="2:28" ht="14.25" customHeight="1" x14ac:dyDescent="0.2">
      <c r="B14" s="25" t="s">
        <v>432</v>
      </c>
      <c r="C14" s="27" t="s">
        <v>433</v>
      </c>
      <c r="D14" s="21"/>
      <c r="E14" s="21"/>
      <c r="F14" s="21"/>
      <c r="G14" s="21"/>
      <c r="H14" s="21"/>
      <c r="I14" s="21"/>
      <c r="J14" s="21"/>
      <c r="K14" s="21"/>
      <c r="L14" s="21"/>
      <c r="M14" s="21"/>
      <c r="N14" s="21"/>
      <c r="O14" s="21"/>
      <c r="P14" s="21"/>
      <c r="Q14" s="21"/>
      <c r="R14" s="21"/>
      <c r="S14" s="21"/>
      <c r="T14" s="21"/>
      <c r="U14" s="21"/>
      <c r="V14" s="21"/>
      <c r="W14" s="21"/>
      <c r="X14" s="21"/>
      <c r="Y14" s="21"/>
      <c r="Z14" s="21"/>
      <c r="AA14" s="21"/>
      <c r="AB14" s="21"/>
    </row>
    <row r="15" spans="2:28" ht="14.25" customHeight="1" x14ac:dyDescent="0.2">
      <c r="B15" s="21"/>
      <c r="C15" s="21" t="s">
        <v>434</v>
      </c>
      <c r="D15" s="27" t="s">
        <v>435</v>
      </c>
      <c r="E15" s="21"/>
      <c r="F15" s="21"/>
      <c r="G15" s="21"/>
      <c r="H15" s="21"/>
      <c r="I15" s="21"/>
      <c r="J15" s="21"/>
      <c r="K15" s="21"/>
      <c r="L15" s="21"/>
      <c r="M15" s="21"/>
      <c r="N15" s="21"/>
      <c r="O15" s="21"/>
      <c r="P15" s="21"/>
      <c r="Q15" s="21"/>
      <c r="R15" s="21"/>
      <c r="S15" s="21"/>
      <c r="T15" s="21"/>
      <c r="U15" s="21"/>
      <c r="V15" s="21"/>
      <c r="W15" s="21"/>
      <c r="X15" s="21"/>
      <c r="Y15" s="21"/>
      <c r="Z15" s="21"/>
      <c r="AA15" s="21"/>
      <c r="AB15" s="21"/>
    </row>
    <row r="16" spans="2:28" ht="30.75" customHeight="1" x14ac:dyDescent="0.2">
      <c r="B16" s="21"/>
      <c r="C16" s="21"/>
      <c r="D16" s="484" t="s">
        <v>436</v>
      </c>
      <c r="E16" s="484"/>
      <c r="F16" s="484"/>
      <c r="G16" s="484"/>
      <c r="H16" s="484"/>
      <c r="I16" s="484"/>
      <c r="J16" s="484"/>
      <c r="K16" s="484"/>
      <c r="L16" s="484"/>
      <c r="M16" s="484"/>
      <c r="N16" s="484"/>
      <c r="O16" s="484"/>
      <c r="P16" s="484"/>
      <c r="Q16" s="484"/>
      <c r="R16" s="484"/>
      <c r="S16" s="484"/>
      <c r="T16" s="484"/>
      <c r="U16" s="484"/>
      <c r="V16" s="484"/>
      <c r="W16" s="484"/>
      <c r="X16" s="484"/>
      <c r="Y16" s="484"/>
      <c r="Z16" s="484"/>
      <c r="AA16" s="484"/>
      <c r="AB16" s="484"/>
    </row>
    <row r="17" spans="2:28" ht="16.5" customHeight="1" x14ac:dyDescent="0.2">
      <c r="B17" s="21"/>
      <c r="C17" s="21"/>
      <c r="D17" s="28" t="s">
        <v>437</v>
      </c>
      <c r="E17" s="21" t="s">
        <v>438</v>
      </c>
      <c r="F17" s="21"/>
      <c r="G17" s="21"/>
      <c r="H17" s="21"/>
      <c r="I17" s="21"/>
      <c r="J17" s="29"/>
      <c r="K17" s="21" t="s">
        <v>439</v>
      </c>
      <c r="L17" s="21"/>
      <c r="M17" s="21"/>
      <c r="N17" s="21"/>
      <c r="O17" s="21"/>
      <c r="P17" s="21"/>
      <c r="Q17" s="21"/>
      <c r="R17" s="21"/>
      <c r="S17" s="21"/>
      <c r="T17" s="21"/>
      <c r="U17" s="21"/>
      <c r="V17" s="21"/>
      <c r="W17" s="21"/>
      <c r="X17" s="21"/>
      <c r="Y17" s="21"/>
      <c r="Z17" s="21"/>
      <c r="AA17" s="21"/>
      <c r="AB17" s="21"/>
    </row>
    <row r="18" spans="2:28" ht="16.5" customHeight="1" x14ac:dyDescent="0.2">
      <c r="B18" s="21"/>
      <c r="C18" s="21"/>
      <c r="D18" s="28" t="s">
        <v>440</v>
      </c>
      <c r="E18" s="30"/>
      <c r="F18" s="54" t="s">
        <v>441</v>
      </c>
      <c r="G18" s="21"/>
      <c r="H18" s="21"/>
      <c r="I18" s="21"/>
      <c r="J18" s="21"/>
      <c r="K18" s="21"/>
      <c r="L18" s="21"/>
      <c r="M18" s="21"/>
      <c r="N18" s="21"/>
      <c r="O18" s="21"/>
      <c r="P18" s="21"/>
      <c r="Q18" s="21"/>
      <c r="R18" s="21"/>
      <c r="S18" s="21"/>
      <c r="T18" s="21"/>
      <c r="U18" s="21"/>
      <c r="V18" s="21"/>
      <c r="W18" s="21"/>
      <c r="X18" s="21"/>
      <c r="Y18" s="21"/>
      <c r="Z18" s="21"/>
      <c r="AA18" s="21"/>
      <c r="AB18" s="21"/>
    </row>
    <row r="19" spans="2:28" ht="16.5" customHeight="1" x14ac:dyDescent="0.2">
      <c r="B19" s="21"/>
      <c r="C19" s="21"/>
      <c r="D19" s="28" t="s">
        <v>209</v>
      </c>
      <c r="E19" s="31"/>
      <c r="F19" s="23" t="s">
        <v>218</v>
      </c>
      <c r="G19" s="21"/>
      <c r="H19" s="21"/>
      <c r="I19" s="21"/>
      <c r="J19" s="21"/>
      <c r="K19" s="21"/>
      <c r="L19" s="21"/>
      <c r="M19" s="21"/>
      <c r="N19" s="21"/>
      <c r="O19" s="21"/>
      <c r="P19" s="21"/>
      <c r="Q19" s="21"/>
      <c r="R19" s="21"/>
      <c r="S19" s="21"/>
      <c r="T19" s="21"/>
      <c r="U19" s="21"/>
      <c r="V19" s="21"/>
      <c r="W19" s="21"/>
      <c r="X19" s="21"/>
      <c r="Y19" s="21"/>
      <c r="Z19" s="21"/>
      <c r="AA19" s="21"/>
      <c r="AB19" s="21"/>
    </row>
    <row r="20" spans="2:28" ht="31.5" customHeight="1" x14ac:dyDescent="0.2">
      <c r="B20" s="21"/>
      <c r="C20" s="21"/>
      <c r="D20" s="28" t="s">
        <v>210</v>
      </c>
      <c r="E20" s="32"/>
      <c r="F20" s="485" t="s">
        <v>442</v>
      </c>
      <c r="G20" s="479"/>
      <c r="H20" s="479"/>
      <c r="I20" s="479"/>
      <c r="J20" s="479"/>
      <c r="K20" s="479"/>
      <c r="L20" s="479"/>
      <c r="M20" s="479"/>
      <c r="N20" s="479"/>
      <c r="O20" s="479"/>
      <c r="P20" s="479"/>
      <c r="Q20" s="479"/>
      <c r="R20" s="479"/>
      <c r="S20" s="479"/>
      <c r="T20" s="479"/>
      <c r="U20" s="479"/>
      <c r="V20" s="479"/>
      <c r="W20" s="479"/>
      <c r="X20" s="479"/>
      <c r="Y20" s="479"/>
      <c r="Z20" s="479"/>
      <c r="AA20" s="479"/>
      <c r="AB20" s="479"/>
    </row>
    <row r="21" spans="2:28" ht="30" customHeight="1" x14ac:dyDescent="0.2">
      <c r="B21" s="21"/>
      <c r="C21" s="21"/>
      <c r="D21" s="28" t="s">
        <v>211</v>
      </c>
      <c r="E21" s="479" t="s">
        <v>443</v>
      </c>
      <c r="F21" s="479"/>
      <c r="G21" s="479"/>
      <c r="H21" s="479"/>
      <c r="I21" s="479"/>
      <c r="J21" s="479"/>
      <c r="K21" s="479"/>
      <c r="L21" s="479"/>
      <c r="M21" s="479"/>
      <c r="N21" s="479"/>
      <c r="O21" s="479"/>
      <c r="P21" s="479"/>
      <c r="Q21" s="479"/>
      <c r="R21" s="479"/>
      <c r="S21" s="479"/>
      <c r="T21" s="479"/>
      <c r="U21" s="479"/>
      <c r="V21" s="479"/>
      <c r="W21" s="479"/>
      <c r="X21" s="479"/>
      <c r="Y21" s="479"/>
      <c r="Z21" s="479"/>
      <c r="AA21" s="479"/>
      <c r="AB21" s="479"/>
    </row>
    <row r="22" spans="2:28" ht="18" customHeight="1" x14ac:dyDescent="0.2">
      <c r="B22" s="21"/>
      <c r="C22" s="21"/>
      <c r="D22" s="2"/>
      <c r="E22" s="21" t="s">
        <v>444</v>
      </c>
      <c r="F22" s="21"/>
      <c r="G22" s="21"/>
      <c r="H22" s="21"/>
      <c r="I22" s="21"/>
      <c r="J22" s="21"/>
      <c r="K22" s="21"/>
      <c r="L22" s="21"/>
      <c r="M22" s="21"/>
      <c r="N22" s="21"/>
      <c r="O22" s="21"/>
      <c r="P22" s="21"/>
      <c r="Q22" s="21"/>
      <c r="R22" s="21"/>
      <c r="S22" s="21"/>
      <c r="T22" s="21"/>
      <c r="U22" s="21"/>
      <c r="V22" s="21"/>
      <c r="W22" s="21"/>
      <c r="X22" s="21"/>
      <c r="Y22" s="21"/>
      <c r="Z22" s="21"/>
      <c r="AA22" s="21"/>
      <c r="AB22" s="21"/>
    </row>
    <row r="23" spans="2:28" ht="18" customHeight="1" x14ac:dyDescent="0.2">
      <c r="B23" s="21"/>
      <c r="C23" s="21"/>
      <c r="D23" s="28" t="s">
        <v>445</v>
      </c>
      <c r="E23" s="488" t="s">
        <v>936</v>
      </c>
      <c r="F23" s="488"/>
      <c r="G23" s="488"/>
      <c r="H23" s="488"/>
      <c r="I23" s="488"/>
      <c r="J23" s="488"/>
      <c r="K23" s="488"/>
      <c r="L23" s="488"/>
      <c r="M23" s="488"/>
      <c r="N23" s="488"/>
      <c r="O23" s="488"/>
      <c r="P23" s="488"/>
      <c r="Q23" s="488"/>
      <c r="R23" s="488"/>
      <c r="S23" s="488"/>
      <c r="T23" s="488"/>
      <c r="U23" s="488"/>
      <c r="V23" s="488"/>
      <c r="W23" s="488"/>
      <c r="X23" s="488"/>
      <c r="Y23" s="488"/>
      <c r="Z23" s="488"/>
      <c r="AA23" s="488"/>
      <c r="AB23" s="21"/>
    </row>
    <row r="24" spans="2:28" ht="18" customHeight="1" x14ac:dyDescent="0.2">
      <c r="B24" s="21"/>
      <c r="C24" s="21"/>
      <c r="D24" s="2"/>
      <c r="E24" s="488"/>
      <c r="F24" s="488"/>
      <c r="G24" s="488"/>
      <c r="H24" s="488"/>
      <c r="I24" s="488"/>
      <c r="J24" s="488"/>
      <c r="K24" s="488"/>
      <c r="L24" s="488"/>
      <c r="M24" s="488"/>
      <c r="N24" s="488"/>
      <c r="O24" s="488"/>
      <c r="P24" s="488"/>
      <c r="Q24" s="488"/>
      <c r="R24" s="488"/>
      <c r="S24" s="488"/>
      <c r="T24" s="488"/>
      <c r="U24" s="488"/>
      <c r="V24" s="488"/>
      <c r="W24" s="488"/>
      <c r="X24" s="488"/>
      <c r="Y24" s="488"/>
      <c r="Z24" s="488"/>
      <c r="AA24" s="488"/>
      <c r="AB24" s="21"/>
    </row>
    <row r="25" spans="2:28" ht="14.25" customHeight="1" x14ac:dyDescent="0.2">
      <c r="B25" s="21"/>
      <c r="C25" s="21"/>
      <c r="D25" s="28"/>
      <c r="E25" s="21"/>
      <c r="F25" s="21"/>
      <c r="G25" s="21"/>
      <c r="H25" s="21"/>
      <c r="I25" s="21"/>
      <c r="J25" s="21"/>
      <c r="K25" s="21"/>
      <c r="L25" s="21"/>
      <c r="M25" s="21"/>
      <c r="N25" s="21"/>
      <c r="O25" s="21"/>
      <c r="P25" s="21"/>
      <c r="Q25" s="21"/>
      <c r="R25" s="21"/>
      <c r="S25" s="21"/>
      <c r="T25" s="21"/>
      <c r="U25" s="21"/>
      <c r="V25" s="21"/>
      <c r="W25" s="21"/>
      <c r="X25" s="21"/>
      <c r="Y25" s="21"/>
      <c r="Z25" s="21"/>
      <c r="AA25" s="21"/>
      <c r="AB25" s="21"/>
    </row>
    <row r="26" spans="2:28" ht="14.25" customHeight="1" x14ac:dyDescent="0.2">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row>
    <row r="27" spans="2:28" ht="14.25" customHeight="1" x14ac:dyDescent="0.2">
      <c r="B27" s="21"/>
      <c r="C27" s="21" t="s">
        <v>446</v>
      </c>
      <c r="D27" s="34" t="s">
        <v>937</v>
      </c>
      <c r="E27" s="21"/>
      <c r="F27" s="21"/>
      <c r="G27" s="21"/>
      <c r="H27" s="21"/>
      <c r="I27" s="21"/>
      <c r="J27" s="21"/>
      <c r="K27" s="21"/>
      <c r="L27" s="21"/>
      <c r="M27" s="21"/>
      <c r="N27" s="21"/>
      <c r="O27" s="21"/>
      <c r="P27" s="21"/>
      <c r="Q27" s="21"/>
      <c r="R27" s="21"/>
      <c r="S27" s="21"/>
      <c r="T27" s="21"/>
      <c r="U27" s="21"/>
      <c r="V27" s="21"/>
      <c r="W27" s="21"/>
      <c r="X27" s="21"/>
      <c r="Y27" s="21"/>
      <c r="Z27" s="21"/>
      <c r="AA27" s="21"/>
      <c r="AB27" s="21"/>
    </row>
    <row r="28" spans="2:28" ht="33" customHeight="1" x14ac:dyDescent="0.2">
      <c r="B28" s="21"/>
      <c r="C28" s="21"/>
      <c r="D28" s="479" t="s">
        <v>447</v>
      </c>
      <c r="E28" s="479"/>
      <c r="F28" s="479"/>
      <c r="G28" s="479"/>
      <c r="H28" s="479"/>
      <c r="I28" s="479"/>
      <c r="J28" s="479"/>
      <c r="K28" s="479"/>
      <c r="L28" s="479"/>
      <c r="M28" s="479"/>
      <c r="N28" s="479"/>
      <c r="O28" s="479"/>
      <c r="P28" s="479"/>
      <c r="Q28" s="479"/>
      <c r="R28" s="479"/>
      <c r="S28" s="479"/>
      <c r="T28" s="479"/>
      <c r="U28" s="479"/>
      <c r="V28" s="479"/>
      <c r="W28" s="479"/>
      <c r="X28" s="479"/>
      <c r="Y28" s="479"/>
      <c r="Z28" s="479"/>
      <c r="AA28" s="479"/>
      <c r="AB28" s="479"/>
    </row>
    <row r="29" spans="2:28" ht="18" customHeight="1" x14ac:dyDescent="0.2">
      <c r="B29" s="21"/>
      <c r="C29" s="21"/>
      <c r="D29" s="21" t="s">
        <v>448</v>
      </c>
      <c r="E29" s="21"/>
      <c r="F29" s="21"/>
      <c r="G29" s="21"/>
      <c r="H29" s="21"/>
      <c r="I29" s="21"/>
      <c r="J29" s="21"/>
      <c r="K29" s="21"/>
      <c r="L29" s="21"/>
      <c r="M29" s="21"/>
      <c r="N29" s="21"/>
      <c r="O29" s="21"/>
      <c r="P29" s="21"/>
      <c r="Q29" s="21"/>
      <c r="R29" s="21"/>
      <c r="S29" s="21"/>
      <c r="T29" s="21"/>
      <c r="U29" s="21"/>
      <c r="V29" s="21"/>
      <c r="W29" s="21"/>
      <c r="X29" s="21"/>
      <c r="Y29" s="21"/>
      <c r="Z29" s="21"/>
      <c r="AA29" s="21"/>
      <c r="AB29" s="21"/>
    </row>
    <row r="30" spans="2:28" ht="14.25" customHeight="1" x14ac:dyDescent="0.2">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row>
    <row r="31" spans="2:28" ht="18.75" customHeight="1" x14ac:dyDescent="0.2">
      <c r="B31" s="21"/>
      <c r="C31" s="21"/>
      <c r="D31" s="21"/>
      <c r="E31" s="29"/>
      <c r="F31" s="54" t="s">
        <v>449</v>
      </c>
      <c r="G31" s="21"/>
      <c r="H31" s="21"/>
      <c r="I31" s="21"/>
      <c r="J31" s="21"/>
      <c r="K31" s="21"/>
      <c r="L31" s="21"/>
      <c r="M31" s="21"/>
      <c r="N31" s="21"/>
      <c r="O31" s="21"/>
      <c r="P31" s="21"/>
      <c r="Q31" s="21"/>
      <c r="R31" s="21"/>
      <c r="S31" s="21"/>
      <c r="T31" s="21"/>
      <c r="U31" s="21"/>
      <c r="V31" s="21"/>
      <c r="W31" s="21"/>
      <c r="X31" s="21"/>
      <c r="Y31" s="21"/>
      <c r="Z31" s="21"/>
      <c r="AA31" s="21"/>
      <c r="AB31" s="21"/>
    </row>
    <row r="32" spans="2:28" ht="29.25" customHeight="1" x14ac:dyDescent="0.2">
      <c r="B32" s="21"/>
      <c r="C32" s="21"/>
      <c r="D32" s="21"/>
      <c r="E32" s="32"/>
      <c r="F32" s="489" t="s">
        <v>450</v>
      </c>
      <c r="G32" s="482"/>
      <c r="H32" s="482"/>
      <c r="I32" s="482"/>
      <c r="J32" s="482"/>
      <c r="K32" s="482"/>
      <c r="L32" s="482"/>
      <c r="M32" s="482"/>
      <c r="N32" s="482"/>
      <c r="O32" s="482"/>
      <c r="P32" s="482"/>
      <c r="Q32" s="482"/>
      <c r="R32" s="482"/>
      <c r="S32" s="482"/>
      <c r="T32" s="482"/>
      <c r="U32" s="482"/>
      <c r="V32" s="482"/>
      <c r="W32" s="482"/>
      <c r="X32" s="482"/>
      <c r="Y32" s="482"/>
      <c r="Z32" s="482"/>
      <c r="AA32" s="482"/>
      <c r="AB32" s="482"/>
    </row>
    <row r="33" spans="2:28" ht="18" customHeight="1" x14ac:dyDescent="0.2">
      <c r="B33" s="21"/>
      <c r="C33" s="21"/>
      <c r="D33" s="21"/>
      <c r="E33" s="33"/>
      <c r="F33" s="21" t="s">
        <v>451</v>
      </c>
      <c r="G33" s="21"/>
      <c r="H33" s="21"/>
      <c r="I33" s="21"/>
      <c r="J33" s="21"/>
      <c r="K33" s="21"/>
      <c r="L33" s="21"/>
      <c r="M33" s="21"/>
      <c r="N33" s="21"/>
      <c r="O33" s="21"/>
      <c r="P33" s="21"/>
      <c r="Q33" s="21"/>
      <c r="R33" s="21"/>
      <c r="S33" s="21"/>
      <c r="T33" s="21"/>
      <c r="U33" s="21"/>
      <c r="V33" s="21"/>
      <c r="W33" s="21"/>
      <c r="X33" s="21"/>
      <c r="Y33" s="21"/>
      <c r="Z33" s="21"/>
      <c r="AA33" s="21"/>
      <c r="AB33" s="21"/>
    </row>
    <row r="34" spans="2:28" ht="14.25" customHeight="1" x14ac:dyDescent="0.2">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row>
    <row r="35" spans="2:28" ht="14.25" customHeight="1" x14ac:dyDescent="0.2">
      <c r="B35" s="21"/>
      <c r="C35" s="21" t="s">
        <v>452</v>
      </c>
      <c r="D35" s="27" t="s">
        <v>453</v>
      </c>
      <c r="E35" s="21"/>
      <c r="F35" s="21"/>
      <c r="G35" s="21"/>
      <c r="H35" s="21"/>
      <c r="I35" s="21"/>
      <c r="J35" s="21"/>
      <c r="K35" s="21"/>
      <c r="L35" s="21"/>
      <c r="M35" s="21"/>
      <c r="N35" s="21"/>
      <c r="O35" s="21"/>
      <c r="P35" s="21"/>
      <c r="Q35" s="21"/>
      <c r="R35" s="21"/>
      <c r="S35" s="21"/>
      <c r="T35" s="21"/>
      <c r="U35" s="21"/>
      <c r="V35" s="21"/>
      <c r="W35" s="21"/>
      <c r="X35" s="21"/>
      <c r="Y35" s="21"/>
      <c r="Z35" s="21"/>
      <c r="AA35" s="21"/>
      <c r="AB35" s="21"/>
    </row>
    <row r="36" spans="2:28" ht="18" customHeight="1" x14ac:dyDescent="0.2">
      <c r="B36" s="21"/>
      <c r="C36" s="21"/>
      <c r="D36" s="21" t="s">
        <v>454</v>
      </c>
      <c r="E36" s="21"/>
      <c r="F36" s="21"/>
      <c r="G36" s="21"/>
      <c r="H36" s="21"/>
      <c r="I36" s="21"/>
      <c r="J36" s="21"/>
      <c r="K36" s="21"/>
      <c r="L36" s="21"/>
      <c r="M36" s="21"/>
      <c r="N36" s="21"/>
      <c r="O36" s="21"/>
      <c r="P36" s="21"/>
      <c r="Q36" s="21"/>
      <c r="R36" s="21"/>
      <c r="S36" s="21"/>
      <c r="T36" s="21"/>
      <c r="U36" s="21"/>
      <c r="V36" s="21"/>
      <c r="W36" s="21"/>
      <c r="X36" s="21"/>
      <c r="Y36" s="21"/>
      <c r="Z36" s="21"/>
      <c r="AA36" s="21"/>
      <c r="AB36" s="21"/>
    </row>
    <row r="37" spans="2:28" ht="18" customHeight="1" x14ac:dyDescent="0.2">
      <c r="B37" s="21"/>
      <c r="C37" s="21"/>
      <c r="D37" s="21" t="s">
        <v>455</v>
      </c>
      <c r="E37" s="21"/>
      <c r="F37" s="21"/>
      <c r="G37" s="21"/>
      <c r="H37" s="21"/>
      <c r="I37" s="21"/>
      <c r="J37" s="21"/>
      <c r="K37" s="21"/>
      <c r="L37" s="21"/>
      <c r="M37" s="21"/>
      <c r="N37" s="21"/>
      <c r="O37" s="21"/>
      <c r="P37" s="21"/>
      <c r="Q37" s="21"/>
      <c r="R37" s="21"/>
      <c r="S37" s="21"/>
      <c r="T37" s="21"/>
      <c r="U37" s="21"/>
      <c r="V37" s="21"/>
      <c r="W37" s="21"/>
      <c r="X37" s="21"/>
      <c r="Y37" s="21"/>
      <c r="Z37" s="21"/>
      <c r="AA37" s="21"/>
      <c r="AB37" s="21"/>
    </row>
    <row r="38" spans="2:28" ht="35.25" customHeight="1" x14ac:dyDescent="0.2">
      <c r="B38" s="21"/>
      <c r="C38" s="21"/>
      <c r="D38" s="21"/>
      <c r="E38" s="483" t="s">
        <v>938</v>
      </c>
      <c r="F38" s="479"/>
      <c r="G38" s="479"/>
      <c r="H38" s="479"/>
      <c r="I38" s="479"/>
      <c r="J38" s="479"/>
      <c r="K38" s="479"/>
      <c r="L38" s="479"/>
      <c r="M38" s="479"/>
      <c r="N38" s="479"/>
      <c r="O38" s="479"/>
      <c r="P38" s="479"/>
      <c r="Q38" s="479"/>
      <c r="R38" s="479"/>
      <c r="S38" s="479"/>
      <c r="T38" s="479"/>
      <c r="U38" s="479"/>
      <c r="V38" s="479"/>
      <c r="W38" s="479"/>
      <c r="X38" s="479"/>
      <c r="Y38" s="479"/>
      <c r="Z38" s="479"/>
      <c r="AA38" s="479"/>
      <c r="AB38" s="479"/>
    </row>
    <row r="39" spans="2:28" ht="18.75" customHeight="1" x14ac:dyDescent="0.2">
      <c r="B39" s="21"/>
      <c r="C39" s="21"/>
      <c r="D39" s="21"/>
      <c r="E39" s="35" t="s">
        <v>939</v>
      </c>
      <c r="F39" s="21"/>
      <c r="G39" s="21"/>
      <c r="H39" s="21"/>
      <c r="I39" s="21"/>
      <c r="J39" s="21"/>
      <c r="K39" s="21"/>
      <c r="L39" s="21"/>
      <c r="M39" s="21"/>
      <c r="N39" s="21"/>
      <c r="O39" s="21"/>
      <c r="P39" s="21"/>
      <c r="Q39" s="21"/>
      <c r="R39" s="21"/>
      <c r="S39" s="21"/>
      <c r="T39" s="21"/>
      <c r="U39" s="21"/>
      <c r="V39" s="21"/>
      <c r="W39" s="21"/>
      <c r="X39" s="21"/>
      <c r="Y39" s="21"/>
      <c r="Z39" s="21"/>
      <c r="AA39" s="21"/>
      <c r="AB39" s="21"/>
    </row>
    <row r="40" spans="2:28" ht="14.25" customHeight="1" x14ac:dyDescent="0.2">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row>
    <row r="41" spans="2:28" ht="14.25" customHeight="1" x14ac:dyDescent="0.2">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row>
    <row r="42" spans="2:28" ht="14.25" customHeight="1" x14ac:dyDescent="0.2">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row>
    <row r="43" spans="2:28" ht="14.25" customHeight="1" x14ac:dyDescent="0.2">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row>
    <row r="44" spans="2:28" ht="14.25" customHeight="1" x14ac:dyDescent="0.2"/>
    <row r="45" spans="2:28" ht="14.25" customHeight="1" x14ac:dyDescent="0.2"/>
    <row r="46" spans="2:28" ht="54.75" customHeight="1" x14ac:dyDescent="0.2">
      <c r="B46" s="490" t="s">
        <v>998</v>
      </c>
      <c r="C46" s="491"/>
      <c r="D46" s="491"/>
      <c r="E46" s="491"/>
      <c r="F46" s="491"/>
      <c r="G46" s="491"/>
      <c r="H46" s="491"/>
      <c r="I46" s="491"/>
      <c r="J46" s="491"/>
      <c r="K46" s="491"/>
      <c r="L46" s="491"/>
      <c r="M46" s="491"/>
      <c r="N46" s="491"/>
      <c r="O46" s="491"/>
      <c r="P46" s="491"/>
      <c r="Q46" s="491"/>
      <c r="R46" s="491"/>
      <c r="S46" s="491"/>
      <c r="T46" s="491"/>
      <c r="U46" s="491"/>
      <c r="V46" s="491"/>
      <c r="W46" s="491"/>
      <c r="X46" s="491"/>
      <c r="Y46" s="491"/>
      <c r="Z46" s="491"/>
      <c r="AA46" s="491"/>
      <c r="AB46" s="491"/>
    </row>
    <row r="47" spans="2:28" ht="14.25" customHeight="1" x14ac:dyDescent="0.2"/>
    <row r="48" spans="2:28" ht="14.25" customHeight="1" x14ac:dyDescent="0.2"/>
    <row r="49" spans="2:28" ht="14.25" customHeight="1" x14ac:dyDescent="0.2">
      <c r="B49" s="25" t="s">
        <v>456</v>
      </c>
      <c r="C49" s="36" t="s">
        <v>457</v>
      </c>
      <c r="D49" s="2"/>
      <c r="E49" s="21"/>
      <c r="F49" s="21"/>
      <c r="G49" s="21"/>
      <c r="H49" s="21"/>
      <c r="I49" s="21"/>
      <c r="J49" s="21"/>
      <c r="K49" s="21"/>
      <c r="L49" s="21"/>
      <c r="M49" s="21"/>
      <c r="N49" s="21"/>
      <c r="O49" s="21"/>
      <c r="P49" s="21"/>
      <c r="Q49" s="21"/>
      <c r="R49" s="21"/>
      <c r="S49" s="21"/>
      <c r="T49" s="21"/>
      <c r="U49" s="21"/>
      <c r="V49" s="21"/>
      <c r="W49" s="21"/>
      <c r="X49" s="21"/>
      <c r="Y49" s="21"/>
      <c r="Z49" s="21"/>
      <c r="AA49" s="21"/>
      <c r="AB49" s="21"/>
    </row>
    <row r="50" spans="2:28" ht="34.5" customHeight="1" x14ac:dyDescent="0.2">
      <c r="B50" s="25"/>
      <c r="C50" s="21"/>
      <c r="D50" s="488" t="s">
        <v>458</v>
      </c>
      <c r="E50" s="488"/>
      <c r="F50" s="488"/>
      <c r="G50" s="488"/>
      <c r="H50" s="488"/>
      <c r="I50" s="488"/>
      <c r="J50" s="488"/>
      <c r="K50" s="488"/>
      <c r="L50" s="488"/>
      <c r="M50" s="488"/>
      <c r="N50" s="488"/>
      <c r="O50" s="488"/>
      <c r="P50" s="488"/>
      <c r="Q50" s="488"/>
      <c r="R50" s="488"/>
      <c r="S50" s="488"/>
      <c r="T50" s="488"/>
      <c r="U50" s="488"/>
      <c r="V50" s="488"/>
      <c r="W50" s="488"/>
      <c r="X50" s="488"/>
      <c r="Y50" s="488"/>
      <c r="Z50" s="488"/>
      <c r="AA50" s="488"/>
      <c r="AB50" s="488"/>
    </row>
    <row r="51" spans="2:28" ht="14.25" customHeight="1" x14ac:dyDescent="0.2">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row>
    <row r="52" spans="2:28" ht="14.25" customHeight="1" x14ac:dyDescent="0.2">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row>
    <row r="53" spans="2:28" ht="14.25" customHeight="1" x14ac:dyDescent="0.2">
      <c r="B53" s="25" t="s">
        <v>459</v>
      </c>
      <c r="C53" s="23" t="s">
        <v>460</v>
      </c>
      <c r="D53" s="21"/>
      <c r="E53" s="21"/>
      <c r="F53" s="21"/>
      <c r="G53" s="21"/>
      <c r="H53" s="21"/>
      <c r="I53" s="21"/>
      <c r="J53" s="21"/>
      <c r="K53" s="21"/>
      <c r="L53" s="21"/>
      <c r="M53" s="21"/>
      <c r="N53" s="21"/>
      <c r="O53" s="21"/>
      <c r="P53" s="21"/>
      <c r="Q53" s="21"/>
      <c r="R53" s="21"/>
      <c r="S53" s="21"/>
      <c r="T53" s="21"/>
      <c r="U53" s="21"/>
      <c r="V53" s="21"/>
      <c r="W53" s="21"/>
      <c r="X53" s="21"/>
      <c r="Y53" s="21"/>
      <c r="Z53" s="21"/>
      <c r="AA53" s="21"/>
      <c r="AB53" s="21"/>
    </row>
    <row r="54" spans="2:28" ht="14.25" customHeight="1" x14ac:dyDescent="0.2">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row>
    <row r="55" spans="2:28" ht="14.25" customHeight="1" x14ac:dyDescent="0.2">
      <c r="B55" s="21"/>
      <c r="C55" s="21"/>
      <c r="D55" s="486" t="s">
        <v>219</v>
      </c>
      <c r="E55" s="487"/>
      <c r="F55" s="487"/>
      <c r="G55" s="487"/>
      <c r="H55" s="487"/>
      <c r="I55" s="487"/>
      <c r="J55" s="487"/>
      <c r="K55" s="487"/>
      <c r="L55" s="487"/>
      <c r="M55" s="487"/>
      <c r="N55" s="487"/>
      <c r="O55" s="487"/>
      <c r="P55" s="487"/>
      <c r="Q55" s="487"/>
      <c r="R55" s="487"/>
      <c r="S55" s="487"/>
      <c r="T55" s="487"/>
      <c r="U55" s="487"/>
      <c r="V55" s="487"/>
      <c r="W55" s="487"/>
      <c r="X55" s="487"/>
      <c r="Y55" s="487"/>
      <c r="Z55" s="487"/>
      <c r="AA55" s="487"/>
      <c r="AB55" s="487"/>
    </row>
    <row r="56" spans="2:28" ht="14.25" customHeight="1" x14ac:dyDescent="0.2">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row>
    <row r="57" spans="2:28" ht="19.5" customHeight="1" x14ac:dyDescent="0.2">
      <c r="B57" s="21"/>
      <c r="C57" s="21"/>
      <c r="D57" s="23" t="s">
        <v>461</v>
      </c>
      <c r="E57" s="21"/>
      <c r="F57" s="21"/>
      <c r="G57" s="21"/>
      <c r="H57" s="21"/>
      <c r="I57" s="21"/>
      <c r="J57" s="21"/>
      <c r="K57" s="21"/>
      <c r="L57" s="21"/>
      <c r="M57" s="21"/>
      <c r="N57" s="21"/>
      <c r="O57" s="21"/>
      <c r="P57" s="21"/>
      <c r="Q57" s="21"/>
      <c r="R57" s="21"/>
      <c r="S57" s="21"/>
      <c r="T57" s="21"/>
      <c r="U57" s="21"/>
      <c r="V57" s="21"/>
      <c r="W57" s="21"/>
      <c r="X57" s="21"/>
      <c r="Y57" s="21"/>
      <c r="Z57" s="21"/>
      <c r="AA57" s="21"/>
      <c r="AB57" s="21"/>
    </row>
    <row r="58" spans="2:28" ht="32.25" customHeight="1" x14ac:dyDescent="0.2">
      <c r="B58" s="21"/>
      <c r="C58" s="23"/>
      <c r="D58" s="488" t="s">
        <v>462</v>
      </c>
      <c r="E58" s="488"/>
      <c r="F58" s="488"/>
      <c r="G58" s="488"/>
      <c r="H58" s="488"/>
      <c r="I58" s="488"/>
      <c r="J58" s="488"/>
      <c r="K58" s="488"/>
      <c r="L58" s="488"/>
      <c r="M58" s="488"/>
      <c r="N58" s="488"/>
      <c r="O58" s="488"/>
      <c r="P58" s="488"/>
      <c r="Q58" s="488"/>
      <c r="R58" s="488"/>
      <c r="S58" s="488"/>
      <c r="T58" s="488"/>
      <c r="U58" s="488"/>
      <c r="V58" s="488"/>
      <c r="W58" s="488"/>
      <c r="X58" s="488"/>
      <c r="Y58" s="488"/>
      <c r="Z58" s="488"/>
      <c r="AA58" s="488"/>
      <c r="AB58" s="488"/>
    </row>
    <row r="59" spans="2:28" ht="14.25" customHeight="1" x14ac:dyDescent="0.2">
      <c r="B59" s="21"/>
      <c r="C59" s="23"/>
      <c r="D59" s="21"/>
      <c r="E59" s="21"/>
      <c r="F59" s="21"/>
      <c r="G59" s="21"/>
      <c r="H59" s="21"/>
      <c r="I59" s="21"/>
      <c r="J59" s="21"/>
      <c r="K59" s="21"/>
      <c r="L59" s="21"/>
      <c r="M59" s="21"/>
      <c r="N59" s="21"/>
      <c r="O59" s="21"/>
      <c r="P59" s="21"/>
      <c r="Q59" s="21"/>
      <c r="R59" s="21"/>
      <c r="S59" s="21"/>
      <c r="T59" s="21"/>
      <c r="U59" s="21"/>
      <c r="V59" s="21"/>
      <c r="W59" s="21"/>
      <c r="X59" s="21"/>
      <c r="Y59" s="21"/>
      <c r="Z59" s="21"/>
      <c r="AA59" s="21"/>
      <c r="AB59" s="21"/>
    </row>
    <row r="60" spans="2:28" ht="14.25" customHeight="1" x14ac:dyDescent="0.2">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row>
    <row r="61" spans="2:28" ht="15" x14ac:dyDescent="0.2">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row>
    <row r="62" spans="2:28" ht="15" x14ac:dyDescent="0.2">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row>
    <row r="63" spans="2:28" ht="15" x14ac:dyDescent="0.2">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row>
    <row r="64" spans="2:28" ht="15" x14ac:dyDescent="0.2">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row>
    <row r="65" spans="2:28" ht="15" x14ac:dyDescent="0.2">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row>
    <row r="66" spans="2:28" ht="15" x14ac:dyDescent="0.2">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row>
    <row r="67" spans="2:28" ht="15" x14ac:dyDescent="0.2">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row>
    <row r="68" spans="2:28" ht="15" x14ac:dyDescent="0.2">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row>
    <row r="69" spans="2:28" ht="15" x14ac:dyDescent="0.2">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row>
    <row r="70" spans="2:28" ht="15" x14ac:dyDescent="0.2">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row>
    <row r="71" spans="2:28" ht="15" x14ac:dyDescent="0.2">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row>
    <row r="72" spans="2:28" ht="15" x14ac:dyDescent="0.2">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row>
    <row r="73" spans="2:28" ht="15" x14ac:dyDescent="0.2">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row>
    <row r="74" spans="2:28" ht="15" x14ac:dyDescent="0.2">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row>
    <row r="75" spans="2:28" ht="15" x14ac:dyDescent="0.2">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row>
    <row r="76" spans="2:28" ht="21.75" customHeight="1" x14ac:dyDescent="0.2">
      <c r="B76" s="21"/>
      <c r="C76" s="21"/>
      <c r="D76" s="21"/>
      <c r="E76" s="23" t="s">
        <v>463</v>
      </c>
      <c r="F76" s="21"/>
      <c r="G76" s="21"/>
      <c r="H76" s="21"/>
      <c r="I76" s="21"/>
      <c r="J76" s="21"/>
      <c r="K76" s="21"/>
      <c r="L76" s="21"/>
      <c r="M76" s="21"/>
      <c r="N76" s="21"/>
      <c r="O76" s="21"/>
      <c r="P76" s="21"/>
      <c r="Q76" s="21"/>
      <c r="R76" s="21"/>
      <c r="S76" s="21"/>
      <c r="T76" s="21"/>
      <c r="U76" s="21"/>
      <c r="V76" s="21"/>
      <c r="W76" s="21"/>
      <c r="X76" s="21"/>
      <c r="Y76" s="21"/>
      <c r="Z76" s="21"/>
      <c r="AA76" s="21"/>
      <c r="AB76" s="21"/>
    </row>
    <row r="77" spans="2:28" ht="15" x14ac:dyDescent="0.2">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row>
    <row r="78" spans="2:28" ht="15" x14ac:dyDescent="0.2">
      <c r="B78" s="21"/>
      <c r="C78" s="21"/>
      <c r="D78" s="23"/>
      <c r="E78" s="21"/>
      <c r="F78" s="21"/>
      <c r="G78" s="21"/>
      <c r="H78" s="21"/>
      <c r="I78" s="21"/>
      <c r="J78" s="21"/>
      <c r="K78" s="21"/>
      <c r="L78" s="21"/>
      <c r="M78" s="21"/>
      <c r="N78" s="21"/>
      <c r="O78" s="21"/>
      <c r="P78" s="21"/>
      <c r="Q78" s="21"/>
      <c r="R78" s="21"/>
      <c r="S78" s="21"/>
      <c r="T78" s="21"/>
      <c r="U78" s="21"/>
      <c r="V78" s="21"/>
      <c r="W78" s="21"/>
      <c r="X78" s="21"/>
      <c r="Y78" s="21"/>
      <c r="Z78" s="21"/>
      <c r="AA78" s="23"/>
      <c r="AB78" s="21"/>
    </row>
    <row r="79" spans="2:28" ht="15" x14ac:dyDescent="0.2">
      <c r="B79" s="23"/>
      <c r="C79" s="21"/>
      <c r="D79" s="23"/>
      <c r="E79" s="21"/>
      <c r="F79" s="21"/>
      <c r="G79" s="21"/>
      <c r="H79" s="21"/>
      <c r="I79" s="21"/>
      <c r="J79" s="21"/>
      <c r="K79" s="21"/>
      <c r="L79" s="21"/>
      <c r="M79" s="21"/>
      <c r="N79" s="21"/>
      <c r="O79" s="21"/>
      <c r="P79" s="21"/>
      <c r="Q79" s="21"/>
      <c r="R79" s="21"/>
      <c r="S79" s="21"/>
      <c r="T79" s="21"/>
      <c r="U79" s="21"/>
      <c r="V79" s="21"/>
      <c r="W79" s="21"/>
      <c r="X79" s="21"/>
      <c r="Y79" s="21"/>
      <c r="Z79" s="21"/>
      <c r="AA79" s="21"/>
      <c r="AB79" s="21"/>
    </row>
    <row r="80" spans="2:28" ht="23.25" customHeight="1" x14ac:dyDescent="0.2">
      <c r="B80" s="21"/>
      <c r="C80" s="23" t="s">
        <v>206</v>
      </c>
      <c r="D80" s="21"/>
      <c r="E80" s="21"/>
      <c r="F80" s="21"/>
      <c r="G80" s="21"/>
      <c r="H80" s="21"/>
      <c r="I80" s="21"/>
      <c r="J80" s="21"/>
      <c r="K80" s="21"/>
      <c r="L80" s="21"/>
      <c r="M80" s="21"/>
      <c r="N80" s="21"/>
      <c r="O80" s="21"/>
      <c r="P80" s="21"/>
      <c r="Q80" s="21"/>
      <c r="R80" s="21"/>
      <c r="S80" s="21"/>
      <c r="T80" s="21"/>
      <c r="U80" s="21"/>
      <c r="V80" s="21"/>
      <c r="W80" s="21"/>
      <c r="X80" s="21"/>
      <c r="Y80" s="21"/>
      <c r="Z80" s="21"/>
      <c r="AA80" s="21"/>
      <c r="AB80" s="21"/>
    </row>
    <row r="81" spans="2:28" ht="18" customHeight="1" x14ac:dyDescent="0.2">
      <c r="B81" s="21"/>
      <c r="C81" s="21"/>
      <c r="D81" s="23" t="s">
        <v>464</v>
      </c>
      <c r="E81" s="21"/>
      <c r="F81" s="21"/>
      <c r="G81" s="21"/>
      <c r="H81" s="21"/>
      <c r="I81" s="21"/>
      <c r="J81" s="21"/>
      <c r="K81" s="21"/>
      <c r="L81" s="21"/>
      <c r="M81" s="21"/>
      <c r="N81" s="21"/>
      <c r="O81" s="21"/>
      <c r="P81" s="21"/>
      <c r="Q81" s="21"/>
      <c r="R81" s="21"/>
      <c r="S81" s="21"/>
      <c r="T81" s="21"/>
      <c r="U81" s="21"/>
      <c r="V81" s="21"/>
      <c r="W81" s="21"/>
      <c r="X81" s="21"/>
      <c r="Y81" s="21"/>
      <c r="Z81" s="21"/>
      <c r="AA81" s="21"/>
      <c r="AB81" s="21"/>
    </row>
    <row r="82" spans="2:28" ht="18" customHeight="1" x14ac:dyDescent="0.2">
      <c r="B82" s="21"/>
      <c r="C82" s="21"/>
      <c r="D82" s="23" t="s">
        <v>465</v>
      </c>
      <c r="E82" s="21"/>
      <c r="F82" s="21"/>
      <c r="G82" s="21"/>
      <c r="H82" s="21"/>
      <c r="I82" s="21"/>
      <c r="J82" s="21"/>
      <c r="K82" s="21"/>
      <c r="L82" s="21"/>
      <c r="M82" s="21"/>
      <c r="N82" s="21"/>
      <c r="O82" s="21"/>
      <c r="P82" s="21"/>
      <c r="Q82" s="21"/>
      <c r="R82" s="21"/>
      <c r="S82" s="21"/>
      <c r="T82" s="21"/>
      <c r="U82" s="21"/>
      <c r="V82" s="21"/>
      <c r="W82" s="21"/>
      <c r="X82" s="21"/>
      <c r="Y82" s="21"/>
      <c r="Z82" s="21"/>
      <c r="AA82" s="21"/>
      <c r="AB82" s="21"/>
    </row>
    <row r="83" spans="2:28" ht="18" customHeight="1" x14ac:dyDescent="0.2">
      <c r="B83" s="21"/>
      <c r="C83" s="21"/>
      <c r="D83" s="21"/>
      <c r="E83" s="21" t="s">
        <v>207</v>
      </c>
      <c r="F83" s="21"/>
      <c r="G83" s="21"/>
      <c r="H83" s="21"/>
      <c r="I83" s="21"/>
      <c r="J83" s="21"/>
      <c r="K83" s="21"/>
      <c r="L83" s="21"/>
      <c r="M83" s="21"/>
      <c r="N83" s="21"/>
      <c r="O83" s="21"/>
      <c r="P83" s="21"/>
      <c r="Q83" s="21"/>
      <c r="R83" s="21"/>
      <c r="S83" s="21"/>
      <c r="T83" s="21"/>
      <c r="U83" s="21"/>
      <c r="V83" s="21"/>
      <c r="W83" s="21"/>
      <c r="X83" s="21"/>
      <c r="Y83" s="21"/>
      <c r="Z83" s="21"/>
      <c r="AA83" s="21"/>
      <c r="AB83" s="21"/>
    </row>
    <row r="84" spans="2:28" ht="18" customHeight="1" x14ac:dyDescent="0.2">
      <c r="B84" s="21"/>
      <c r="C84" s="21"/>
      <c r="D84" s="21"/>
      <c r="E84" s="21" t="s">
        <v>208</v>
      </c>
      <c r="F84" s="21"/>
      <c r="G84" s="21"/>
      <c r="H84" s="21"/>
      <c r="I84" s="21"/>
      <c r="J84" s="21"/>
      <c r="K84" s="21"/>
      <c r="L84" s="21"/>
      <c r="M84" s="21"/>
      <c r="N84" s="21"/>
      <c r="O84" s="21"/>
      <c r="P84" s="21"/>
      <c r="Q84" s="21"/>
      <c r="R84" s="21"/>
      <c r="S84" s="21"/>
      <c r="T84" s="21"/>
      <c r="U84" s="21"/>
      <c r="V84" s="21"/>
      <c r="W84" s="21"/>
      <c r="X84" s="21"/>
      <c r="Y84" s="21"/>
      <c r="Z84" s="21"/>
      <c r="AA84" s="21"/>
      <c r="AB84" s="21"/>
    </row>
    <row r="85" spans="2:28" ht="18" customHeight="1" x14ac:dyDescent="0.2">
      <c r="B85" s="21"/>
      <c r="C85" s="21"/>
      <c r="D85" s="21"/>
      <c r="E85" s="25" t="s">
        <v>537</v>
      </c>
      <c r="F85" s="21"/>
      <c r="G85" s="21"/>
      <c r="H85" s="21"/>
      <c r="I85" s="21"/>
      <c r="J85" s="21"/>
      <c r="K85" s="21"/>
      <c r="L85" s="21"/>
      <c r="M85" s="21"/>
      <c r="N85" s="21"/>
      <c r="O85" s="21"/>
      <c r="P85" s="21"/>
      <c r="Q85" s="21"/>
      <c r="R85" s="21"/>
      <c r="S85" s="21"/>
      <c r="T85" s="21"/>
      <c r="U85" s="21"/>
      <c r="V85" s="21"/>
      <c r="W85" s="21"/>
      <c r="X85" s="21"/>
      <c r="Y85" s="21"/>
      <c r="Z85" s="21"/>
      <c r="AA85" s="21"/>
      <c r="AB85" s="21"/>
    </row>
    <row r="86" spans="2:28" ht="18" customHeight="1" x14ac:dyDescent="0.2">
      <c r="B86" s="21"/>
      <c r="C86" s="21"/>
      <c r="D86" s="23" t="s">
        <v>217</v>
      </c>
      <c r="E86" s="21"/>
      <c r="F86" s="21"/>
      <c r="G86" s="21"/>
      <c r="H86" s="21"/>
      <c r="I86" s="21"/>
      <c r="J86" s="21"/>
      <c r="K86" s="21"/>
      <c r="L86" s="21"/>
      <c r="M86" s="21"/>
      <c r="N86" s="21"/>
      <c r="O86" s="21"/>
      <c r="P86" s="21"/>
      <c r="Q86" s="21"/>
      <c r="R86" s="21"/>
      <c r="S86" s="21"/>
      <c r="T86" s="21"/>
      <c r="U86" s="21"/>
      <c r="V86" s="21"/>
      <c r="W86" s="21"/>
      <c r="X86" s="21"/>
      <c r="Y86" s="21"/>
      <c r="Z86" s="21"/>
      <c r="AA86" s="21"/>
      <c r="AB86" s="21"/>
    </row>
    <row r="87" spans="2:28" ht="18" customHeight="1" x14ac:dyDescent="0.2">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row>
    <row r="88" spans="2:28" ht="21" customHeight="1" x14ac:dyDescent="0.2">
      <c r="B88" s="21"/>
      <c r="C88" s="23" t="s">
        <v>944</v>
      </c>
      <c r="D88" s="21"/>
      <c r="E88" s="21"/>
      <c r="F88" s="21"/>
      <c r="G88" s="21"/>
      <c r="H88" s="21"/>
      <c r="I88" s="21"/>
      <c r="J88" s="21"/>
      <c r="K88" s="21"/>
      <c r="L88" s="21"/>
      <c r="M88" s="21"/>
      <c r="N88" s="21"/>
      <c r="O88" s="21"/>
      <c r="P88" s="21"/>
      <c r="Q88" s="21"/>
      <c r="R88" s="21"/>
      <c r="S88" s="21"/>
      <c r="T88" s="21"/>
      <c r="U88" s="21"/>
      <c r="V88" s="21"/>
      <c r="W88" s="21"/>
      <c r="X88" s="21"/>
      <c r="Y88" s="21"/>
      <c r="Z88" s="21"/>
      <c r="AA88" s="21"/>
      <c r="AB88" s="21"/>
    </row>
    <row r="89" spans="2:28" ht="15" x14ac:dyDescent="0.2">
      <c r="C89" s="23" t="s">
        <v>940</v>
      </c>
      <c r="E89" s="478">
        <v>44305</v>
      </c>
      <c r="F89" s="478"/>
      <c r="G89" s="478"/>
    </row>
    <row r="90" spans="2:28" ht="15" x14ac:dyDescent="0.2">
      <c r="C90" s="23" t="s">
        <v>941</v>
      </c>
    </row>
    <row r="91" spans="2:28" ht="15" x14ac:dyDescent="0.2">
      <c r="C91" s="23" t="s">
        <v>942</v>
      </c>
    </row>
    <row r="92" spans="2:28" ht="15" x14ac:dyDescent="0.2">
      <c r="C92" s="23" t="s">
        <v>943</v>
      </c>
    </row>
  </sheetData>
  <mergeCells count="15">
    <mergeCell ref="E89:G89"/>
    <mergeCell ref="E21:AB21"/>
    <mergeCell ref="B2:AB2"/>
    <mergeCell ref="D6:AB6"/>
    <mergeCell ref="C5:AB5"/>
    <mergeCell ref="D16:AB16"/>
    <mergeCell ref="F20:AB20"/>
    <mergeCell ref="D55:AB55"/>
    <mergeCell ref="D58:AB58"/>
    <mergeCell ref="E23:AA24"/>
    <mergeCell ref="D28:AB28"/>
    <mergeCell ref="F32:AB32"/>
    <mergeCell ref="E38:AB38"/>
    <mergeCell ref="B46:AB46"/>
    <mergeCell ref="D50:AB50"/>
  </mergeCells>
  <phoneticPr fontId="2"/>
  <pageMargins left="0.70866141732283472" right="0.70866141732283472" top="0.74803149606299213" bottom="0.74803149606299213" header="0.31496062992125984" footer="0.31496062992125984"/>
  <pageSetup paperSize="9" scale="9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S43"/>
  <sheetViews>
    <sheetView showGridLines="0" view="pageBreakPreview" topLeftCell="A37" zoomScaleNormal="100" zoomScaleSheetLayoutView="100" workbookViewId="0">
      <selection activeCell="M3" sqref="M3"/>
    </sheetView>
  </sheetViews>
  <sheetFormatPr defaultColWidth="9" defaultRowHeight="13" x14ac:dyDescent="0.2"/>
  <cols>
    <col min="1" max="1" width="1.7265625" style="3" customWidth="1"/>
    <col min="2" max="2" width="1" style="3" customWidth="1"/>
    <col min="3" max="3" width="2.453125" style="3" customWidth="1"/>
    <col min="4" max="7" width="5.08984375" style="3" customWidth="1"/>
    <col min="8" max="8" width="1.26953125" style="3" customWidth="1"/>
    <col min="9" max="9" width="9.453125" style="3" customWidth="1"/>
    <col min="10" max="10" width="10.7265625" style="3" customWidth="1"/>
    <col min="11" max="11" width="7.453125" style="3" customWidth="1"/>
    <col min="12" max="12" width="12.36328125" style="3" customWidth="1"/>
    <col min="13" max="13" width="10.08984375" style="3" customWidth="1"/>
    <col min="14" max="14" width="5.08984375" style="65" customWidth="1"/>
    <col min="15" max="15" width="5.7265625" style="65" customWidth="1"/>
    <col min="16" max="17" width="1.26953125" style="65" customWidth="1"/>
    <col min="18" max="18" width="5.26953125" style="3" customWidth="1"/>
    <col min="19" max="16384" width="9" style="3"/>
  </cols>
  <sheetData>
    <row r="1" spans="2:18" x14ac:dyDescent="0.2">
      <c r="B1" s="46" t="s">
        <v>1067</v>
      </c>
      <c r="D1" s="138"/>
      <c r="E1" s="138"/>
      <c r="F1" s="138"/>
      <c r="G1" s="138"/>
    </row>
    <row r="2" spans="2:18" x14ac:dyDescent="0.2">
      <c r="L2" s="44"/>
      <c r="M2" s="44"/>
      <c r="O2" s="44"/>
      <c r="R2" s="65"/>
    </row>
    <row r="3" spans="2:18" x14ac:dyDescent="0.2">
      <c r="B3" s="3" t="s">
        <v>616</v>
      </c>
      <c r="N3" s="3"/>
      <c r="O3" s="44"/>
      <c r="R3" s="65"/>
    </row>
    <row r="4" spans="2:18" ht="18" customHeight="1" x14ac:dyDescent="0.2">
      <c r="C4" s="46" t="s">
        <v>608</v>
      </c>
      <c r="D4" s="155"/>
      <c r="E4" s="155"/>
      <c r="F4" s="155"/>
      <c r="G4" s="83"/>
      <c r="H4" s="83"/>
      <c r="I4" s="83"/>
      <c r="J4" s="83"/>
      <c r="K4" s="83"/>
      <c r="L4" s="83"/>
      <c r="M4" s="83"/>
      <c r="N4" s="83"/>
      <c r="O4" s="83"/>
    </row>
    <row r="5" spans="2:18" ht="19.899999999999999" customHeight="1" x14ac:dyDescent="0.2">
      <c r="C5" s="157" t="s">
        <v>617</v>
      </c>
      <c r="D5" s="158"/>
      <c r="E5" s="158"/>
      <c r="F5" s="158"/>
      <c r="G5" s="159"/>
      <c r="H5" s="160"/>
      <c r="I5" s="897"/>
      <c r="J5" s="897"/>
      <c r="K5" s="897"/>
      <c r="L5" s="897"/>
      <c r="M5" s="897"/>
      <c r="N5" s="897"/>
      <c r="O5" s="898"/>
    </row>
    <row r="6" spans="2:18" ht="19.899999999999999" customHeight="1" x14ac:dyDescent="0.2">
      <c r="C6" s="161" t="s">
        <v>904</v>
      </c>
      <c r="D6" s="10"/>
      <c r="E6" s="10"/>
      <c r="F6" s="10"/>
      <c r="G6" s="162"/>
      <c r="H6" s="163"/>
      <c r="I6" s="899" t="str">
        <f>IF(基本情報!F25="","",基本情報!F25)</f>
        <v/>
      </c>
      <c r="J6" s="899"/>
      <c r="K6" s="899"/>
      <c r="L6" s="899"/>
      <c r="M6" s="899"/>
      <c r="N6" s="899"/>
      <c r="O6" s="900"/>
    </row>
    <row r="7" spans="2:18" ht="22.5" customHeight="1" x14ac:dyDescent="0.2">
      <c r="C7" s="901" t="s">
        <v>510</v>
      </c>
      <c r="D7" s="902"/>
      <c r="E7" s="902"/>
      <c r="F7" s="902"/>
      <c r="G7" s="903"/>
      <c r="H7" s="160"/>
      <c r="I7" s="681" t="str">
        <f>IF(基本情報!F27="","",基本情報!F26&amp;基本情報!G26&amp;基本情報!H26&amp;"   "&amp;"東京都"&amp;基本情報!F27&amp;基本情報!F28)</f>
        <v/>
      </c>
      <c r="J7" s="681"/>
      <c r="K7" s="681"/>
      <c r="L7" s="681"/>
      <c r="M7" s="681"/>
      <c r="N7" s="681"/>
      <c r="O7" s="682"/>
      <c r="R7" s="3" t="s">
        <v>233</v>
      </c>
    </row>
    <row r="8" spans="2:18" ht="18.75" customHeight="1" x14ac:dyDescent="0.2">
      <c r="C8" s="906"/>
      <c r="D8" s="907"/>
      <c r="E8" s="907"/>
      <c r="F8" s="907"/>
      <c r="G8" s="908"/>
      <c r="H8" s="904" t="s">
        <v>337</v>
      </c>
      <c r="I8" s="905"/>
      <c r="J8" s="595" t="s">
        <v>876</v>
      </c>
      <c r="K8" s="912"/>
      <c r="L8" s="43" t="s">
        <v>338</v>
      </c>
      <c r="M8" s="43" t="s">
        <v>339</v>
      </c>
      <c r="N8" s="595" t="s">
        <v>376</v>
      </c>
      <c r="O8" s="912"/>
    </row>
    <row r="9" spans="2:18" ht="18.75" customHeight="1" x14ac:dyDescent="0.2">
      <c r="C9" s="909"/>
      <c r="D9" s="910"/>
      <c r="E9" s="910"/>
      <c r="F9" s="910"/>
      <c r="G9" s="911"/>
      <c r="H9" s="904" t="s">
        <v>618</v>
      </c>
      <c r="I9" s="905"/>
      <c r="J9" s="595" t="s">
        <v>158</v>
      </c>
      <c r="K9" s="912"/>
      <c r="L9" s="43" t="s">
        <v>377</v>
      </c>
      <c r="M9" s="43" t="s">
        <v>377</v>
      </c>
      <c r="N9" s="595" t="s">
        <v>286</v>
      </c>
      <c r="O9" s="912"/>
    </row>
    <row r="10" spans="2:18" ht="18" customHeight="1" x14ac:dyDescent="0.2">
      <c r="C10" s="883" t="s">
        <v>500</v>
      </c>
      <c r="D10" s="883"/>
      <c r="E10" s="882" t="s">
        <v>609</v>
      </c>
      <c r="F10" s="882"/>
      <c r="G10" s="882"/>
      <c r="H10" s="852" t="str">
        <f>IF(基本情報!F$75="○",基本情報!F$77,"")</f>
        <v/>
      </c>
      <c r="I10" s="853"/>
      <c r="J10" s="852" t="str">
        <f>IF(基本情報!F$75="○",基本情報!F$78,"")</f>
        <v/>
      </c>
      <c r="K10" s="853"/>
      <c r="L10" s="164" t="str">
        <f>IF(基本情報!F$75="○",基本情報!F$79,"")</f>
        <v/>
      </c>
      <c r="M10" s="164" t="str">
        <f>IF(基本情報!F$75="○",基本情報!F$80,"")</f>
        <v/>
      </c>
      <c r="N10" s="852" t="str">
        <f>IF(基本情報!F$75="○",基本情報!F$81,"")</f>
        <v/>
      </c>
      <c r="O10" s="853"/>
      <c r="R10" s="44" t="s">
        <v>340</v>
      </c>
    </row>
    <row r="11" spans="2:18" ht="18" customHeight="1" x14ac:dyDescent="0.2">
      <c r="C11" s="883"/>
      <c r="D11" s="883"/>
      <c r="E11" s="888" t="str">
        <f>IF(基本情報!$G$74="","",基本情報!$G$74)</f>
        <v/>
      </c>
      <c r="F11" s="827"/>
      <c r="G11" s="828"/>
      <c r="H11" s="852" t="str">
        <f>IF(基本情報!G75="○",基本情報!G77,"")</f>
        <v/>
      </c>
      <c r="I11" s="853"/>
      <c r="J11" s="852" t="str">
        <f>IF(基本情報!G$75="○",基本情報!G$78,"")</f>
        <v/>
      </c>
      <c r="K11" s="853"/>
      <c r="L11" s="164" t="str">
        <f>IF(基本情報!G$75="○",基本情報!G$79,"")</f>
        <v/>
      </c>
      <c r="M11" s="164" t="str">
        <f>IF(基本情報!G$75="○",基本情報!G$80,"")</f>
        <v/>
      </c>
      <c r="N11" s="852" t="str">
        <f>IF(基本情報!G$75="○",基本情報!G$81,"")</f>
        <v/>
      </c>
      <c r="O11" s="853"/>
      <c r="R11" s="38" t="s">
        <v>341</v>
      </c>
    </row>
    <row r="12" spans="2:18" ht="18" customHeight="1" x14ac:dyDescent="0.2">
      <c r="C12" s="883"/>
      <c r="D12" s="883"/>
      <c r="E12" s="888" t="str">
        <f>IF(基本情報!$H$74="","",基本情報!$H$74)</f>
        <v/>
      </c>
      <c r="F12" s="827"/>
      <c r="G12" s="828"/>
      <c r="H12" s="852" t="str">
        <f>IF(基本情報!H75="○",基本情報!H77,"")</f>
        <v/>
      </c>
      <c r="I12" s="853"/>
      <c r="J12" s="852" t="str">
        <f>IF(基本情報!H$75="○",基本情報!H$78,"")</f>
        <v/>
      </c>
      <c r="K12" s="853"/>
      <c r="L12" s="164" t="str">
        <f>IF(基本情報!H$75="○",基本情報!H$79,"")</f>
        <v/>
      </c>
      <c r="M12" s="164" t="str">
        <f>IF(基本情報!H$75="○",基本情報!H$80,"")</f>
        <v/>
      </c>
      <c r="N12" s="852" t="str">
        <f>IF(基本情報!H$75="○",基本情報!H$81,"")</f>
        <v/>
      </c>
      <c r="O12" s="853"/>
      <c r="R12" s="38" t="s">
        <v>341</v>
      </c>
    </row>
    <row r="13" spans="2:18" ht="18" customHeight="1" x14ac:dyDescent="0.2">
      <c r="C13" s="883"/>
      <c r="D13" s="883"/>
      <c r="E13" s="888" t="str">
        <f>IF(基本情報!$I$74="","",基本情報!$I$74)</f>
        <v/>
      </c>
      <c r="F13" s="827"/>
      <c r="G13" s="828"/>
      <c r="H13" s="852" t="str">
        <f>IF(基本情報!I75="○",基本情報!I77,"")</f>
        <v/>
      </c>
      <c r="I13" s="853"/>
      <c r="J13" s="852" t="str">
        <f>IF(基本情報!I$75="○",基本情報!I$78,"")</f>
        <v/>
      </c>
      <c r="K13" s="853"/>
      <c r="L13" s="164" t="str">
        <f>IF(基本情報!I$75="○",基本情報!I$79,"")</f>
        <v/>
      </c>
      <c r="M13" s="164" t="str">
        <f>IF(基本情報!I$75="○",基本情報!I$80,"")</f>
        <v/>
      </c>
      <c r="N13" s="852" t="str">
        <f>IF(基本情報!I$75="○",基本情報!I$81,"")</f>
        <v/>
      </c>
      <c r="O13" s="853"/>
      <c r="R13" s="38" t="s">
        <v>341</v>
      </c>
    </row>
    <row r="14" spans="2:18" ht="18" customHeight="1" x14ac:dyDescent="0.2">
      <c r="C14" s="883"/>
      <c r="D14" s="883"/>
      <c r="E14" s="888" t="str">
        <f>IF(基本情報!$J$74="","",基本情報!$J$74)</f>
        <v/>
      </c>
      <c r="F14" s="827"/>
      <c r="G14" s="828"/>
      <c r="H14" s="852" t="str">
        <f>IF(基本情報!J$75="○",基本情報!J$77,"")</f>
        <v/>
      </c>
      <c r="I14" s="853"/>
      <c r="J14" s="852" t="str">
        <f>IF(基本情報!J$75="○",基本情報!J$78,"")</f>
        <v/>
      </c>
      <c r="K14" s="853"/>
      <c r="L14" s="164" t="str">
        <f>IF(基本情報!J$75="○",基本情報!J$79,"")</f>
        <v/>
      </c>
      <c r="M14" s="164" t="str">
        <f>IF(基本情報!J$75="○",基本情報!J$80,"")</f>
        <v/>
      </c>
      <c r="N14" s="852" t="str">
        <f>IF(基本情報!J$75="○",基本情報!J$81,"")</f>
        <v/>
      </c>
      <c r="O14" s="853"/>
      <c r="R14" s="38"/>
    </row>
    <row r="15" spans="2:18" ht="18" customHeight="1" x14ac:dyDescent="0.2">
      <c r="C15" s="883"/>
      <c r="D15" s="883"/>
      <c r="E15" s="888" t="str">
        <f>IF(基本情報!$K$74="","",基本情報!$K$74)</f>
        <v/>
      </c>
      <c r="F15" s="827"/>
      <c r="G15" s="828"/>
      <c r="H15" s="852" t="str">
        <f>IF(基本情報!K$75="○",基本情報!K$77,"")</f>
        <v/>
      </c>
      <c r="I15" s="853"/>
      <c r="J15" s="852" t="str">
        <f>IF(基本情報!K$75="○",基本情報!K$78,"")</f>
        <v/>
      </c>
      <c r="K15" s="853"/>
      <c r="L15" s="164" t="str">
        <f>IF(基本情報!K$75="○",基本情報!K$79,"")</f>
        <v/>
      </c>
      <c r="M15" s="164" t="str">
        <f>IF(基本情報!K$75="○",基本情報!K$80,"")</f>
        <v/>
      </c>
      <c r="N15" s="852" t="str">
        <f>IF(基本情報!K$75="○",基本情報!K$81,"")</f>
        <v/>
      </c>
      <c r="O15" s="853"/>
      <c r="R15" s="38"/>
    </row>
    <row r="16" spans="2:18" ht="18" customHeight="1" x14ac:dyDescent="0.2">
      <c r="C16" s="883"/>
      <c r="D16" s="883"/>
      <c r="E16" s="888" t="str">
        <f>IF(基本情報!$L$74="","",基本情報!$L$74)</f>
        <v/>
      </c>
      <c r="F16" s="827"/>
      <c r="G16" s="828"/>
      <c r="H16" s="852" t="str">
        <f>IF(基本情報!L$75="○",基本情報!L$77,"")</f>
        <v/>
      </c>
      <c r="I16" s="853"/>
      <c r="J16" s="852" t="str">
        <f>IF(基本情報!L$75="○",基本情報!L$78,"")</f>
        <v/>
      </c>
      <c r="K16" s="853"/>
      <c r="L16" s="164" t="str">
        <f>IF(基本情報!L$75="○",基本情報!L$79,"")</f>
        <v/>
      </c>
      <c r="M16" s="164" t="str">
        <f>IF(基本情報!L$75="○",基本情報!L$80,"")</f>
        <v/>
      </c>
      <c r="N16" s="852" t="str">
        <f>IF(基本情報!L$75="○",基本情報!L$81,"")</f>
        <v/>
      </c>
      <c r="O16" s="853"/>
      <c r="R16" s="38" t="s">
        <v>341</v>
      </c>
    </row>
    <row r="17" spans="2:19" ht="18" customHeight="1" x14ac:dyDescent="0.2">
      <c r="C17" s="883" t="s">
        <v>342</v>
      </c>
      <c r="D17" s="883"/>
      <c r="E17" s="882" t="s">
        <v>609</v>
      </c>
      <c r="F17" s="882"/>
      <c r="G17" s="882"/>
      <c r="H17" s="852" t="str">
        <f>IF(基本情報!F$76="○",基本情報!F$77,"")</f>
        <v/>
      </c>
      <c r="I17" s="853"/>
      <c r="J17" s="852" t="str">
        <f>IF(基本情報!F$76="○",基本情報!F$78,"")</f>
        <v/>
      </c>
      <c r="K17" s="853"/>
      <c r="L17" s="164" t="str">
        <f>IF(基本情報!F$76="○",基本情報!F$79,"")</f>
        <v/>
      </c>
      <c r="M17" s="164" t="str">
        <f>IF(基本情報!F$76="○",基本情報!F$80,"")</f>
        <v/>
      </c>
      <c r="N17" s="892"/>
      <c r="O17" s="893"/>
      <c r="R17" s="38" t="s">
        <v>341</v>
      </c>
    </row>
    <row r="18" spans="2:19" ht="18" customHeight="1" x14ac:dyDescent="0.2">
      <c r="C18" s="883"/>
      <c r="D18" s="883"/>
      <c r="E18" s="882" t="str">
        <f>IF(基本情報!G$74="","",基本情報!G$74)</f>
        <v/>
      </c>
      <c r="F18" s="882"/>
      <c r="G18" s="882"/>
      <c r="H18" s="852" t="str">
        <f>IF(基本情報!G$76="○",基本情報!G$77,"")</f>
        <v/>
      </c>
      <c r="I18" s="853"/>
      <c r="J18" s="852" t="str">
        <f>IF(基本情報!G$76="○",基本情報!G$78,"")</f>
        <v/>
      </c>
      <c r="K18" s="853"/>
      <c r="L18" s="164" t="str">
        <f>IF(基本情報!G$76="○",基本情報!G$79,"")</f>
        <v/>
      </c>
      <c r="M18" s="164" t="str">
        <f>IF(基本情報!G$76="○",基本情報!G$80,"")</f>
        <v/>
      </c>
      <c r="N18" s="892"/>
      <c r="O18" s="893"/>
      <c r="R18" s="38" t="s">
        <v>341</v>
      </c>
    </row>
    <row r="19" spans="2:19" ht="18" customHeight="1" x14ac:dyDescent="0.2">
      <c r="C19" s="883"/>
      <c r="D19" s="883"/>
      <c r="E19" s="882" t="str">
        <f>IF(基本情報!H$74="","",基本情報!H$74)</f>
        <v/>
      </c>
      <c r="F19" s="882"/>
      <c r="G19" s="882"/>
      <c r="H19" s="852" t="str">
        <f>IF(基本情報!H$76="○",基本情報!H$77,"")</f>
        <v/>
      </c>
      <c r="I19" s="853"/>
      <c r="J19" s="852" t="str">
        <f>IF(基本情報!H$76="○",基本情報!H$78,"")</f>
        <v/>
      </c>
      <c r="K19" s="853"/>
      <c r="L19" s="164" t="str">
        <f>IF(基本情報!H$76="○",基本情報!H$79,"")</f>
        <v/>
      </c>
      <c r="M19" s="164" t="str">
        <f>IF(基本情報!H$76="○",基本情報!H$80,"")</f>
        <v/>
      </c>
      <c r="N19" s="892"/>
      <c r="O19" s="893"/>
      <c r="R19" s="38" t="s">
        <v>341</v>
      </c>
    </row>
    <row r="20" spans="2:19" ht="18" customHeight="1" x14ac:dyDescent="0.2">
      <c r="C20" s="883"/>
      <c r="D20" s="883"/>
      <c r="E20" s="882" t="str">
        <f>IF(基本情報!I$74="","",基本情報!I$74)</f>
        <v/>
      </c>
      <c r="F20" s="882"/>
      <c r="G20" s="882"/>
      <c r="H20" s="852" t="str">
        <f>IF(基本情報!I$76="○",基本情報!I$77,"")</f>
        <v/>
      </c>
      <c r="I20" s="853"/>
      <c r="J20" s="852" t="str">
        <f>IF(基本情報!I$76="○",基本情報!I$78,"")</f>
        <v/>
      </c>
      <c r="K20" s="853"/>
      <c r="L20" s="164" t="str">
        <f>IF(基本情報!I$76="○",基本情報!I$79,"")</f>
        <v/>
      </c>
      <c r="M20" s="164" t="str">
        <f>IF(基本情報!I$76="○",基本情報!I$80,"")</f>
        <v/>
      </c>
      <c r="N20" s="892"/>
      <c r="O20" s="893"/>
      <c r="R20" s="38" t="s">
        <v>341</v>
      </c>
    </row>
    <row r="21" spans="2:19" ht="18" customHeight="1" x14ac:dyDescent="0.2">
      <c r="C21" s="883"/>
      <c r="D21" s="883"/>
      <c r="E21" s="888" t="str">
        <f>IF(基本情報!J$74="","",基本情報!J$74)</f>
        <v/>
      </c>
      <c r="F21" s="827"/>
      <c r="G21" s="828"/>
      <c r="H21" s="852" t="str">
        <f>IF(基本情報!J$76="○",基本情報!J$77,"")</f>
        <v/>
      </c>
      <c r="I21" s="853"/>
      <c r="J21" s="852" t="str">
        <f>IF(基本情報!J$76="○",基本情報!J$78,"")</f>
        <v/>
      </c>
      <c r="K21" s="853"/>
      <c r="L21" s="164" t="str">
        <f>IF(基本情報!J$76="○",基本情報!J$79,"")</f>
        <v/>
      </c>
      <c r="M21" s="164" t="str">
        <f>IF(基本情報!J$76="○",基本情報!J$80,"")</f>
        <v/>
      </c>
      <c r="N21" s="892"/>
      <c r="O21" s="893"/>
      <c r="R21" s="38" t="s">
        <v>341</v>
      </c>
    </row>
    <row r="22" spans="2:19" ht="18" customHeight="1" x14ac:dyDescent="0.2">
      <c r="C22" s="883"/>
      <c r="D22" s="883"/>
      <c r="E22" s="888" t="str">
        <f>IF(基本情報!K$74="","",基本情報!K$74)</f>
        <v/>
      </c>
      <c r="F22" s="827"/>
      <c r="G22" s="828"/>
      <c r="H22" s="852" t="str">
        <f>IF(基本情報!K$76="○",基本情報!K$77,"")</f>
        <v/>
      </c>
      <c r="I22" s="853"/>
      <c r="J22" s="852" t="str">
        <f>IF(基本情報!K$76="○",基本情報!K$78,"")</f>
        <v/>
      </c>
      <c r="K22" s="853"/>
      <c r="L22" s="164" t="str">
        <f>IF(基本情報!K$76="○",基本情報!K$79,"")</f>
        <v/>
      </c>
      <c r="M22" s="164" t="str">
        <f>IF(基本情報!K$76="○",基本情報!K$80,"")</f>
        <v/>
      </c>
      <c r="N22" s="892"/>
      <c r="O22" s="893"/>
      <c r="R22" s="38"/>
    </row>
    <row r="23" spans="2:19" ht="18" customHeight="1" x14ac:dyDescent="0.2">
      <c r="C23" s="883"/>
      <c r="D23" s="883"/>
      <c r="E23" s="888" t="str">
        <f>IF(基本情報!L$74="","",基本情報!L$74)</f>
        <v/>
      </c>
      <c r="F23" s="827"/>
      <c r="G23" s="828"/>
      <c r="H23" s="852" t="str">
        <f>IF(基本情報!L$76="○",基本情報!L$77,"")</f>
        <v/>
      </c>
      <c r="I23" s="853"/>
      <c r="J23" s="852" t="str">
        <f>IF(基本情報!L$76="○",基本情報!L$78,"")</f>
        <v/>
      </c>
      <c r="K23" s="853"/>
      <c r="L23" s="164" t="str">
        <f>IF(基本情報!L$76="○",基本情報!L$79,"")</f>
        <v/>
      </c>
      <c r="M23" s="164" t="str">
        <f>IF(基本情報!L$76="○",基本情報!L$80,"")</f>
        <v/>
      </c>
      <c r="N23" s="892"/>
      <c r="O23" s="893"/>
      <c r="R23" s="38" t="s">
        <v>341</v>
      </c>
    </row>
    <row r="24" spans="2:19" ht="22.5" customHeight="1" x14ac:dyDescent="0.2">
      <c r="C24" s="884" t="s">
        <v>875</v>
      </c>
      <c r="D24" s="885"/>
      <c r="E24" s="885"/>
      <c r="F24" s="885"/>
      <c r="G24" s="886"/>
      <c r="H24" s="165"/>
      <c r="I24" s="6"/>
      <c r="J24" s="887" t="str">
        <f>IF(基本情報!F72="","",基本情報!F72)</f>
        <v/>
      </c>
      <c r="K24" s="887"/>
      <c r="L24" s="887"/>
      <c r="M24" s="11"/>
      <c r="N24" s="6"/>
      <c r="O24" s="166"/>
      <c r="R24" s="44" t="s">
        <v>343</v>
      </c>
    </row>
    <row r="25" spans="2:19" s="65" customFormat="1" ht="22.5" customHeight="1" x14ac:dyDescent="0.2">
      <c r="B25" s="3"/>
      <c r="C25" s="889" t="s">
        <v>877</v>
      </c>
      <c r="D25" s="890"/>
      <c r="E25" s="890"/>
      <c r="F25" s="890"/>
      <c r="G25" s="891"/>
      <c r="H25" s="165"/>
      <c r="I25" s="178" t="s">
        <v>38</v>
      </c>
      <c r="J25" s="850" t="str">
        <f>IF(基本情報!F73="","",基本情報!F73)</f>
        <v/>
      </c>
      <c r="K25" s="894"/>
      <c r="L25" s="178" t="s">
        <v>39</v>
      </c>
      <c r="M25" s="895" t="str">
        <f>IF(基本情報!J73="","",基本情報!J73)</f>
        <v/>
      </c>
      <c r="N25" s="896"/>
      <c r="O25" s="167"/>
      <c r="R25" s="38" t="s">
        <v>341</v>
      </c>
      <c r="S25" s="3"/>
    </row>
    <row r="26" spans="2:19" s="65" customFormat="1" ht="19.5" customHeight="1" x14ac:dyDescent="0.2">
      <c r="B26" s="3"/>
      <c r="C26" s="168"/>
      <c r="D26" s="49" t="s">
        <v>619</v>
      </c>
      <c r="E26" s="11"/>
      <c r="F26" s="11"/>
      <c r="G26" s="11"/>
      <c r="H26" s="169"/>
      <c r="I26" s="169"/>
      <c r="J26" s="170"/>
      <c r="K26" s="171"/>
      <c r="L26" s="169"/>
      <c r="M26" s="172"/>
      <c r="N26" s="172"/>
      <c r="O26" s="171"/>
      <c r="R26" s="3"/>
      <c r="S26" s="173"/>
    </row>
    <row r="27" spans="2:19" s="65" customFormat="1" ht="15" customHeight="1" x14ac:dyDescent="0.2">
      <c r="B27" s="3"/>
      <c r="C27" s="150"/>
      <c r="D27" s="155"/>
      <c r="E27" s="155"/>
      <c r="F27" s="155"/>
      <c r="G27" s="155"/>
      <c r="H27" s="155"/>
      <c r="I27" s="155"/>
      <c r="J27" s="155"/>
      <c r="K27" s="155"/>
      <c r="L27" s="155"/>
      <c r="M27" s="155"/>
      <c r="N27" s="155"/>
      <c r="O27" s="155"/>
      <c r="R27" s="3"/>
    </row>
    <row r="28" spans="2:19" s="65" customFormat="1" ht="15" customHeight="1" x14ac:dyDescent="0.2">
      <c r="B28" s="3"/>
      <c r="C28" s="174" t="s">
        <v>610</v>
      </c>
      <c r="D28" s="155"/>
      <c r="E28" s="155"/>
      <c r="F28" s="155"/>
      <c r="G28" s="155"/>
      <c r="H28" s="155"/>
      <c r="I28" s="155"/>
      <c r="J28" s="155"/>
      <c r="K28" s="155"/>
      <c r="L28" s="155"/>
      <c r="M28" s="155"/>
      <c r="N28" s="155"/>
      <c r="O28" s="155"/>
      <c r="R28" s="3"/>
    </row>
    <row r="29" spans="2:19" s="65" customFormat="1" ht="15" customHeight="1" x14ac:dyDescent="0.2">
      <c r="B29" s="3"/>
      <c r="C29" s="150"/>
      <c r="D29" s="46" t="s">
        <v>611</v>
      </c>
      <c r="E29" s="155"/>
      <c r="F29" s="155"/>
      <c r="G29" s="155"/>
      <c r="H29" s="155"/>
      <c r="I29" s="155"/>
      <c r="J29" s="155"/>
      <c r="K29" s="155"/>
      <c r="L29" s="155"/>
      <c r="M29" s="155"/>
      <c r="N29" s="155"/>
      <c r="O29" s="155"/>
      <c r="R29" s="3"/>
    </row>
    <row r="30" spans="2:19" s="65" customFormat="1" ht="19.149999999999999" customHeight="1" x14ac:dyDescent="0.2">
      <c r="B30" s="3"/>
      <c r="C30" s="150"/>
      <c r="D30" s="861" t="s">
        <v>612</v>
      </c>
      <c r="E30" s="862"/>
      <c r="F30" s="862"/>
      <c r="G30" s="862"/>
      <c r="H30" s="863"/>
      <c r="I30" s="859" t="s">
        <v>613</v>
      </c>
      <c r="J30" s="864"/>
      <c r="K30" s="860"/>
      <c r="L30" s="859" t="s">
        <v>614</v>
      </c>
      <c r="M30" s="864"/>
      <c r="N30" s="864"/>
      <c r="O30" s="860"/>
      <c r="R30" s="3"/>
    </row>
    <row r="31" spans="2:19" s="65" customFormat="1" ht="19.149999999999999" customHeight="1" x14ac:dyDescent="0.2">
      <c r="B31" s="3"/>
      <c r="C31" s="150"/>
      <c r="D31" s="865" t="str">
        <f>IF(基本情報!F82="","",基本情報!F82)</f>
        <v/>
      </c>
      <c r="E31" s="866"/>
      <c r="F31" s="866"/>
      <c r="G31" s="877" t="s">
        <v>17</v>
      </c>
      <c r="H31" s="878"/>
      <c r="I31" s="175">
        <f>基本情報!F84</f>
        <v>0</v>
      </c>
      <c r="J31" s="45" t="s">
        <v>344</v>
      </c>
      <c r="K31" s="176">
        <f>基本情報!I84</f>
        <v>0</v>
      </c>
      <c r="L31" s="856" t="str">
        <f>IF(基本情報!K84="","",基本情報!K84)</f>
        <v/>
      </c>
      <c r="M31" s="858"/>
      <c r="N31" s="871" t="s">
        <v>345</v>
      </c>
      <c r="O31" s="872"/>
      <c r="R31" s="3" t="s">
        <v>233</v>
      </c>
    </row>
    <row r="32" spans="2:19" s="65" customFormat="1" ht="19.149999999999999" customHeight="1" x14ac:dyDescent="0.2">
      <c r="B32" s="3"/>
      <c r="C32" s="150"/>
      <c r="D32" s="869"/>
      <c r="E32" s="870"/>
      <c r="F32" s="870"/>
      <c r="G32" s="825"/>
      <c r="H32" s="879"/>
      <c r="I32" s="175">
        <f>基本情報!F85</f>
        <v>0</v>
      </c>
      <c r="J32" s="45" t="s">
        <v>344</v>
      </c>
      <c r="K32" s="176">
        <f>基本情報!I85</f>
        <v>0</v>
      </c>
      <c r="L32" s="856" t="str">
        <f>IF(基本情報!K85="","",基本情報!K85)</f>
        <v/>
      </c>
      <c r="M32" s="858"/>
      <c r="N32" s="873"/>
      <c r="O32" s="874"/>
      <c r="R32" s="38" t="s">
        <v>341</v>
      </c>
    </row>
    <row r="33" spans="2:18" s="65" customFormat="1" ht="19.149999999999999" customHeight="1" x14ac:dyDescent="0.2">
      <c r="B33" s="3"/>
      <c r="C33" s="150"/>
      <c r="D33" s="867"/>
      <c r="E33" s="868"/>
      <c r="F33" s="868"/>
      <c r="G33" s="880"/>
      <c r="H33" s="881"/>
      <c r="I33" s="175">
        <f>基本情報!F86</f>
        <v>0</v>
      </c>
      <c r="J33" s="45" t="s">
        <v>344</v>
      </c>
      <c r="K33" s="176">
        <f>基本情報!I86</f>
        <v>0</v>
      </c>
      <c r="L33" s="856" t="str">
        <f>IF(基本情報!K86="","",基本情報!K86)</f>
        <v/>
      </c>
      <c r="M33" s="858"/>
      <c r="N33" s="875"/>
      <c r="O33" s="876"/>
      <c r="R33" s="38" t="s">
        <v>341</v>
      </c>
    </row>
    <row r="34" spans="2:18" s="65" customFormat="1" ht="11.25" customHeight="1" x14ac:dyDescent="0.2">
      <c r="B34" s="3"/>
      <c r="C34" s="150"/>
      <c r="D34" s="46"/>
      <c r="E34" s="155"/>
      <c r="F34" s="155"/>
      <c r="G34" s="155"/>
      <c r="H34" s="155"/>
      <c r="I34" s="155"/>
      <c r="J34" s="155"/>
      <c r="K34" s="155"/>
      <c r="L34" s="155"/>
      <c r="M34" s="155"/>
      <c r="N34" s="155"/>
      <c r="O34" s="155"/>
      <c r="R34" s="3"/>
    </row>
    <row r="35" spans="2:18" s="65" customFormat="1" ht="15" customHeight="1" x14ac:dyDescent="0.2">
      <c r="B35" s="3"/>
      <c r="C35" s="150"/>
      <c r="D35" s="46" t="s">
        <v>615</v>
      </c>
      <c r="E35" s="46"/>
      <c r="F35" s="46"/>
      <c r="G35" s="46"/>
      <c r="H35" s="155"/>
      <c r="I35" s="155"/>
      <c r="J35" s="155"/>
      <c r="K35" s="155"/>
      <c r="L35" s="155"/>
      <c r="M35" s="155"/>
      <c r="N35" s="155"/>
      <c r="O35" s="155"/>
      <c r="R35" s="3"/>
    </row>
    <row r="36" spans="2:18" s="65" customFormat="1" ht="20.25" customHeight="1" x14ac:dyDescent="0.2">
      <c r="B36" s="3"/>
      <c r="C36" s="150"/>
      <c r="D36" s="861" t="s">
        <v>612</v>
      </c>
      <c r="E36" s="862"/>
      <c r="F36" s="862"/>
      <c r="G36" s="862"/>
      <c r="H36" s="863"/>
      <c r="I36" s="859" t="s">
        <v>613</v>
      </c>
      <c r="J36" s="864"/>
      <c r="K36" s="860"/>
      <c r="L36" s="859" t="s">
        <v>614</v>
      </c>
      <c r="M36" s="864"/>
      <c r="N36" s="864"/>
      <c r="O36" s="860"/>
      <c r="R36" s="3"/>
    </row>
    <row r="37" spans="2:18" s="65" customFormat="1" ht="20.25" customHeight="1" x14ac:dyDescent="0.2">
      <c r="B37" s="3"/>
      <c r="C37" s="150"/>
      <c r="D37" s="865" t="str">
        <f>IF(基本情報!F87="","",基本情報!F87)</f>
        <v/>
      </c>
      <c r="E37" s="866"/>
      <c r="F37" s="866"/>
      <c r="G37" s="877" t="s">
        <v>17</v>
      </c>
      <c r="H37" s="878"/>
      <c r="I37" s="177">
        <f>基本情報!F89</f>
        <v>0</v>
      </c>
      <c r="J37" s="45" t="s">
        <v>344</v>
      </c>
      <c r="K37" s="176">
        <f>基本情報!I89</f>
        <v>0</v>
      </c>
      <c r="L37" s="856" t="str">
        <f>IF(基本情報!K89="","",基本情報!K89)</f>
        <v/>
      </c>
      <c r="M37" s="858"/>
      <c r="N37" s="871" t="s">
        <v>345</v>
      </c>
      <c r="O37" s="872"/>
      <c r="R37" s="3" t="s">
        <v>233</v>
      </c>
    </row>
    <row r="38" spans="2:18" s="65" customFormat="1" ht="20.25" customHeight="1" x14ac:dyDescent="0.2">
      <c r="B38" s="3"/>
      <c r="C38" s="150"/>
      <c r="D38" s="867"/>
      <c r="E38" s="868"/>
      <c r="F38" s="868"/>
      <c r="G38" s="880"/>
      <c r="H38" s="881"/>
      <c r="I38" s="177">
        <f>基本情報!F90</f>
        <v>0</v>
      </c>
      <c r="J38" s="45" t="s">
        <v>1034</v>
      </c>
      <c r="K38" s="176">
        <f>基本情報!I90</f>
        <v>0</v>
      </c>
      <c r="L38" s="856" t="str">
        <f>IF(基本情報!K90="","",基本情報!K90)</f>
        <v/>
      </c>
      <c r="M38" s="858"/>
      <c r="N38" s="875"/>
      <c r="O38" s="876"/>
      <c r="R38" s="38" t="s">
        <v>341</v>
      </c>
    </row>
    <row r="39" spans="2:18" s="65" customFormat="1" ht="9" customHeight="1" x14ac:dyDescent="0.2">
      <c r="B39" s="3"/>
      <c r="C39" s="150"/>
      <c r="D39" s="46"/>
      <c r="E39" s="46"/>
      <c r="F39" s="46"/>
      <c r="G39" s="46"/>
      <c r="H39" s="155"/>
      <c r="I39" s="155"/>
      <c r="J39" s="155"/>
      <c r="K39" s="155"/>
      <c r="L39" s="155"/>
      <c r="M39" s="155"/>
      <c r="N39" s="155"/>
      <c r="O39" s="155"/>
      <c r="R39" s="3"/>
    </row>
    <row r="40" spans="2:18" s="65" customFormat="1" ht="15" customHeight="1" x14ac:dyDescent="0.2">
      <c r="B40" s="3"/>
      <c r="C40" s="150"/>
      <c r="D40" s="46" t="s">
        <v>346</v>
      </c>
      <c r="E40" s="46"/>
      <c r="F40" s="46"/>
      <c r="G40" s="46"/>
      <c r="H40" s="155"/>
      <c r="I40" s="155"/>
      <c r="J40" s="155"/>
      <c r="K40" s="155"/>
      <c r="L40" s="155"/>
      <c r="M40" s="155"/>
      <c r="N40" s="155"/>
      <c r="O40" s="155"/>
      <c r="R40" s="3"/>
    </row>
    <row r="41" spans="2:18" s="65" customFormat="1" ht="21.75" customHeight="1" x14ac:dyDescent="0.2">
      <c r="B41" s="3"/>
      <c r="C41" s="150"/>
      <c r="D41" s="861" t="s">
        <v>347</v>
      </c>
      <c r="E41" s="862"/>
      <c r="F41" s="862"/>
      <c r="G41" s="862"/>
      <c r="H41" s="862"/>
      <c r="I41" s="862"/>
      <c r="J41" s="863"/>
      <c r="K41" s="864" t="s">
        <v>614</v>
      </c>
      <c r="L41" s="864"/>
      <c r="M41" s="864"/>
      <c r="N41" s="864"/>
      <c r="O41" s="860"/>
      <c r="R41" s="3"/>
    </row>
    <row r="42" spans="2:18" s="65" customFormat="1" ht="21.75" customHeight="1" x14ac:dyDescent="0.2">
      <c r="B42" s="3"/>
      <c r="C42" s="150"/>
      <c r="D42" s="854" t="str">
        <f>IF(基本情報!F91="","",基本情報!F91)</f>
        <v/>
      </c>
      <c r="E42" s="855"/>
      <c r="F42" s="855"/>
      <c r="G42" s="855"/>
      <c r="H42" s="855"/>
      <c r="I42" s="855"/>
      <c r="J42" s="855"/>
      <c r="K42" s="856" t="str">
        <f>IF(基本情報!K92="","",基本情報!K92)</f>
        <v/>
      </c>
      <c r="L42" s="857"/>
      <c r="M42" s="858"/>
      <c r="N42" s="859" t="s">
        <v>348</v>
      </c>
      <c r="O42" s="860"/>
      <c r="R42" s="3" t="s">
        <v>233</v>
      </c>
    </row>
    <row r="43" spans="2:18" x14ac:dyDescent="0.2">
      <c r="O43" s="151" t="s">
        <v>783</v>
      </c>
    </row>
  </sheetData>
  <mergeCells count="96">
    <mergeCell ref="N18:O18"/>
    <mergeCell ref="J18:K18"/>
    <mergeCell ref="E12:G12"/>
    <mergeCell ref="E13:G13"/>
    <mergeCell ref="E14:G14"/>
    <mergeCell ref="E15:G15"/>
    <mergeCell ref="E16:G16"/>
    <mergeCell ref="N16:O16"/>
    <mergeCell ref="N14:O14"/>
    <mergeCell ref="N15:O15"/>
    <mergeCell ref="N17:O17"/>
    <mergeCell ref="H14:I14"/>
    <mergeCell ref="H15:I15"/>
    <mergeCell ref="J16:K16"/>
    <mergeCell ref="J14:K14"/>
    <mergeCell ref="J15:K15"/>
    <mergeCell ref="I5:O5"/>
    <mergeCell ref="I6:O6"/>
    <mergeCell ref="C7:G7"/>
    <mergeCell ref="I7:O7"/>
    <mergeCell ref="H8:I8"/>
    <mergeCell ref="C8:G9"/>
    <mergeCell ref="J8:K8"/>
    <mergeCell ref="N8:O8"/>
    <mergeCell ref="J9:K9"/>
    <mergeCell ref="N9:O9"/>
    <mergeCell ref="H9:I9"/>
    <mergeCell ref="C10:D16"/>
    <mergeCell ref="E10:G10"/>
    <mergeCell ref="J10:K10"/>
    <mergeCell ref="N10:O10"/>
    <mergeCell ref="N11:O11"/>
    <mergeCell ref="J12:K12"/>
    <mergeCell ref="N12:O12"/>
    <mergeCell ref="H10:I10"/>
    <mergeCell ref="H12:I12"/>
    <mergeCell ref="H13:I13"/>
    <mergeCell ref="J13:K13"/>
    <mergeCell ref="H11:I11"/>
    <mergeCell ref="J11:K11"/>
    <mergeCell ref="E11:G11"/>
    <mergeCell ref="N13:O13"/>
    <mergeCell ref="H16:I16"/>
    <mergeCell ref="C25:G25"/>
    <mergeCell ref="N19:O19"/>
    <mergeCell ref="E20:G20"/>
    <mergeCell ref="H20:I20"/>
    <mergeCell ref="J20:K20"/>
    <mergeCell ref="N20:O20"/>
    <mergeCell ref="N21:O21"/>
    <mergeCell ref="N22:O22"/>
    <mergeCell ref="E23:G23"/>
    <mergeCell ref="H23:I23"/>
    <mergeCell ref="J23:K23"/>
    <mergeCell ref="N23:O23"/>
    <mergeCell ref="E22:G22"/>
    <mergeCell ref="J25:K25"/>
    <mergeCell ref="M25:N25"/>
    <mergeCell ref="H21:I21"/>
    <mergeCell ref="H18:I18"/>
    <mergeCell ref="H19:I19"/>
    <mergeCell ref="E18:G18"/>
    <mergeCell ref="D30:H30"/>
    <mergeCell ref="I30:K30"/>
    <mergeCell ref="C17:D23"/>
    <mergeCell ref="E17:G17"/>
    <mergeCell ref="H17:I17"/>
    <mergeCell ref="J17:K17"/>
    <mergeCell ref="E19:G19"/>
    <mergeCell ref="J19:K19"/>
    <mergeCell ref="H22:I22"/>
    <mergeCell ref="J22:K22"/>
    <mergeCell ref="C24:G24"/>
    <mergeCell ref="J24:L24"/>
    <mergeCell ref="E21:G21"/>
    <mergeCell ref="N37:O38"/>
    <mergeCell ref="L38:M38"/>
    <mergeCell ref="G31:H33"/>
    <mergeCell ref="L30:O30"/>
    <mergeCell ref="G37:H38"/>
    <mergeCell ref="J21:K21"/>
    <mergeCell ref="D42:J42"/>
    <mergeCell ref="K42:M42"/>
    <mergeCell ref="N42:O42"/>
    <mergeCell ref="D36:H36"/>
    <mergeCell ref="I36:K36"/>
    <mergeCell ref="L36:O36"/>
    <mergeCell ref="D37:F38"/>
    <mergeCell ref="D41:J41"/>
    <mergeCell ref="K41:O41"/>
    <mergeCell ref="D31:F33"/>
    <mergeCell ref="L31:M31"/>
    <mergeCell ref="N31:O33"/>
    <mergeCell ref="L32:M32"/>
    <mergeCell ref="L33:M33"/>
    <mergeCell ref="L37:M37"/>
  </mergeCells>
  <phoneticPr fontId="2"/>
  <pageMargins left="0.78740157480314965" right="0.59055118110236227" top="0.78740157480314965" bottom="0.78740157480314965"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6" r:id="rId4" name="Group Box 6">
              <controlPr defaultSize="0" autoFill="0" autoPict="0">
                <anchor moveWithCells="1">
                  <from>
                    <xdr:col>8</xdr:col>
                    <xdr:colOff>508000</xdr:colOff>
                    <xdr:row>17</xdr:row>
                    <xdr:rowOff>0</xdr:rowOff>
                  </from>
                  <to>
                    <xdr:col>12</xdr:col>
                    <xdr:colOff>107950</xdr:colOff>
                    <xdr:row>18</xdr:row>
                    <xdr:rowOff>57150</xdr:rowOff>
                  </to>
                </anchor>
              </controlPr>
            </control>
          </mc:Choice>
        </mc:AlternateContent>
        <mc:AlternateContent xmlns:mc="http://schemas.openxmlformats.org/markup-compatibility/2006">
          <mc:Choice Requires="x14">
            <control shapeId="5127" r:id="rId5" name="Group Box 7">
              <controlPr defaultSize="0" autoFill="0" autoPict="0">
                <anchor moveWithCells="1">
                  <from>
                    <xdr:col>8</xdr:col>
                    <xdr:colOff>527050</xdr:colOff>
                    <xdr:row>18</xdr:row>
                    <xdr:rowOff>0</xdr:rowOff>
                  </from>
                  <to>
                    <xdr:col>12</xdr:col>
                    <xdr:colOff>438150</xdr:colOff>
                    <xdr:row>19</xdr:row>
                    <xdr:rowOff>57150</xdr:rowOff>
                  </to>
                </anchor>
              </controlPr>
            </control>
          </mc:Choice>
        </mc:AlternateContent>
        <mc:AlternateContent xmlns:mc="http://schemas.openxmlformats.org/markup-compatibility/2006">
          <mc:Choice Requires="x14">
            <control shapeId="5129" r:id="rId6" name="Group Box 9">
              <controlPr defaultSize="0" autoFill="0" autoPict="0">
                <anchor moveWithCells="1">
                  <from>
                    <xdr:col>7</xdr:col>
                    <xdr:colOff>19050</xdr:colOff>
                    <xdr:row>6</xdr:row>
                    <xdr:rowOff>222250</xdr:rowOff>
                  </from>
                  <to>
                    <xdr:col>17</xdr:col>
                    <xdr:colOff>317500</xdr:colOff>
                    <xdr:row>8</xdr:row>
                    <xdr:rowOff>50800</xdr:rowOff>
                  </to>
                </anchor>
              </controlPr>
            </control>
          </mc:Choice>
        </mc:AlternateContent>
        <mc:AlternateContent xmlns:mc="http://schemas.openxmlformats.org/markup-compatibility/2006">
          <mc:Choice Requires="x14">
            <control shapeId="5385" r:id="rId7" name="Group Box 265">
              <controlPr defaultSize="0" autoFill="0" autoPict="0">
                <anchor moveWithCells="1">
                  <from>
                    <xdr:col>8</xdr:col>
                    <xdr:colOff>508000</xdr:colOff>
                    <xdr:row>24</xdr:row>
                    <xdr:rowOff>0</xdr:rowOff>
                  </from>
                  <to>
                    <xdr:col>12</xdr:col>
                    <xdr:colOff>107950</xdr:colOff>
                    <xdr:row>25</xdr:row>
                    <xdr:rowOff>0</xdr:rowOff>
                  </to>
                </anchor>
              </controlPr>
            </control>
          </mc:Choice>
        </mc:AlternateContent>
        <mc:AlternateContent xmlns:mc="http://schemas.openxmlformats.org/markup-compatibility/2006">
          <mc:Choice Requires="x14">
            <control shapeId="5386" r:id="rId8" name="Group Box 266">
              <controlPr defaultSize="0" autoFill="0" autoPict="0">
                <anchor moveWithCells="1">
                  <from>
                    <xdr:col>8</xdr:col>
                    <xdr:colOff>527050</xdr:colOff>
                    <xdr:row>25</xdr:row>
                    <xdr:rowOff>0</xdr:rowOff>
                  </from>
                  <to>
                    <xdr:col>12</xdr:col>
                    <xdr:colOff>438150</xdr:colOff>
                    <xdr:row>26</xdr:row>
                    <xdr:rowOff>38100</xdr:rowOff>
                  </to>
                </anchor>
              </controlPr>
            </control>
          </mc:Choice>
        </mc:AlternateContent>
        <mc:AlternateContent xmlns:mc="http://schemas.openxmlformats.org/markup-compatibility/2006">
          <mc:Choice Requires="x14">
            <control shapeId="5387" r:id="rId9" name="Group Box 267">
              <controlPr defaultSize="0" autoFill="0" autoPict="0">
                <anchor moveWithCells="1">
                  <from>
                    <xdr:col>7</xdr:col>
                    <xdr:colOff>19050</xdr:colOff>
                    <xdr:row>6</xdr:row>
                    <xdr:rowOff>222250</xdr:rowOff>
                  </from>
                  <to>
                    <xdr:col>17</xdr:col>
                    <xdr:colOff>317500</xdr:colOff>
                    <xdr:row>8</xdr:row>
                    <xdr:rowOff>50800</xdr:rowOff>
                  </to>
                </anchor>
              </controlPr>
            </control>
          </mc:Choice>
        </mc:AlternateContent>
        <mc:AlternateContent xmlns:mc="http://schemas.openxmlformats.org/markup-compatibility/2006">
          <mc:Choice Requires="x14">
            <control shapeId="5598" r:id="rId10" name="Group Box 478">
              <controlPr defaultSize="0" autoFill="0" autoPict="0">
                <anchor moveWithCells="1">
                  <from>
                    <xdr:col>8</xdr:col>
                    <xdr:colOff>508000</xdr:colOff>
                    <xdr:row>17</xdr:row>
                    <xdr:rowOff>0</xdr:rowOff>
                  </from>
                  <to>
                    <xdr:col>12</xdr:col>
                    <xdr:colOff>107950</xdr:colOff>
                    <xdr:row>18</xdr:row>
                    <xdr:rowOff>57150</xdr:rowOff>
                  </to>
                </anchor>
              </controlPr>
            </control>
          </mc:Choice>
        </mc:AlternateContent>
        <mc:AlternateContent xmlns:mc="http://schemas.openxmlformats.org/markup-compatibility/2006">
          <mc:Choice Requires="x14">
            <control shapeId="5599" r:id="rId11" name="Group Box 479">
              <controlPr defaultSize="0" autoFill="0" autoPict="0">
                <anchor moveWithCells="1">
                  <from>
                    <xdr:col>8</xdr:col>
                    <xdr:colOff>527050</xdr:colOff>
                    <xdr:row>18</xdr:row>
                    <xdr:rowOff>0</xdr:rowOff>
                  </from>
                  <to>
                    <xdr:col>12</xdr:col>
                    <xdr:colOff>438150</xdr:colOff>
                    <xdr:row>19</xdr:row>
                    <xdr:rowOff>57150</xdr:rowOff>
                  </to>
                </anchor>
              </controlPr>
            </control>
          </mc:Choice>
        </mc:AlternateContent>
        <mc:AlternateContent xmlns:mc="http://schemas.openxmlformats.org/markup-compatibility/2006">
          <mc:Choice Requires="x14">
            <control shapeId="5600" r:id="rId12" name="Group Box 480">
              <controlPr defaultSize="0" autoFill="0" autoPict="0">
                <anchor moveWithCells="1">
                  <from>
                    <xdr:col>8</xdr:col>
                    <xdr:colOff>508000</xdr:colOff>
                    <xdr:row>18</xdr:row>
                    <xdr:rowOff>0</xdr:rowOff>
                  </from>
                  <to>
                    <xdr:col>12</xdr:col>
                    <xdr:colOff>107950</xdr:colOff>
                    <xdr:row>19</xdr:row>
                    <xdr:rowOff>57150</xdr:rowOff>
                  </to>
                </anchor>
              </controlPr>
            </control>
          </mc:Choice>
        </mc:AlternateContent>
        <mc:AlternateContent xmlns:mc="http://schemas.openxmlformats.org/markup-compatibility/2006">
          <mc:Choice Requires="x14">
            <control shapeId="5601" r:id="rId13" name="Group Box 481">
              <controlPr defaultSize="0" autoFill="0" autoPict="0">
                <anchor moveWithCells="1">
                  <from>
                    <xdr:col>8</xdr:col>
                    <xdr:colOff>527050</xdr:colOff>
                    <xdr:row>19</xdr:row>
                    <xdr:rowOff>0</xdr:rowOff>
                  </from>
                  <to>
                    <xdr:col>12</xdr:col>
                    <xdr:colOff>438150</xdr:colOff>
                    <xdr:row>20</xdr:row>
                    <xdr:rowOff>57150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227"/>
  <sheetViews>
    <sheetView showGridLines="0" view="pageBreakPreview" topLeftCell="A208" zoomScale="120" zoomScaleNormal="100" zoomScaleSheetLayoutView="120" workbookViewId="0">
      <selection activeCell="L45" sqref="L45:O45"/>
    </sheetView>
  </sheetViews>
  <sheetFormatPr defaultColWidth="6.08984375" defaultRowHeight="13" x14ac:dyDescent="0.2"/>
  <cols>
    <col min="1" max="1" width="1.7265625" style="3" customWidth="1"/>
    <col min="2" max="2" width="1" style="3" customWidth="1"/>
    <col min="3" max="3" width="4.6328125" style="3" customWidth="1"/>
    <col min="4" max="4" width="6.08984375" style="3" customWidth="1"/>
    <col min="5" max="5" width="7.08984375" style="3" customWidth="1"/>
    <col min="6" max="6" width="6.6328125" style="3" customWidth="1"/>
    <col min="7" max="7" width="7" style="3" customWidth="1"/>
    <col min="8" max="15" width="6" style="3" customWidth="1"/>
    <col min="16" max="16" width="2.08984375" style="65" customWidth="1"/>
    <col min="17" max="17" width="1.26953125" style="65" customWidth="1"/>
    <col min="18" max="18" width="13.26953125" style="3" customWidth="1"/>
    <col min="19" max="252" width="9" style="3" customWidth="1"/>
    <col min="253" max="253" width="1.7265625" style="3" customWidth="1"/>
    <col min="254" max="254" width="1" style="3" customWidth="1"/>
    <col min="255" max="255" width="4.6328125" style="3" customWidth="1"/>
    <col min="256" max="16384" width="6.08984375" style="3"/>
  </cols>
  <sheetData>
    <row r="1" spans="2:18" ht="17.25" customHeight="1" x14ac:dyDescent="0.2">
      <c r="B1" s="46" t="s">
        <v>1068</v>
      </c>
      <c r="E1" s="179"/>
      <c r="F1" s="179"/>
      <c r="G1" s="179"/>
      <c r="H1" s="179"/>
      <c r="I1" s="179"/>
      <c r="J1" s="179"/>
      <c r="K1" s="179"/>
    </row>
    <row r="2" spans="2:18" ht="8.25" customHeight="1" x14ac:dyDescent="0.2">
      <c r="R2" s="65"/>
    </row>
    <row r="3" spans="2:18" ht="15" customHeight="1" x14ac:dyDescent="0.2">
      <c r="B3" s="3" t="s">
        <v>620</v>
      </c>
      <c r="R3" s="65"/>
    </row>
    <row r="4" spans="2:18" ht="6" customHeight="1" x14ac:dyDescent="0.2">
      <c r="R4" s="65"/>
    </row>
    <row r="5" spans="2:18" ht="15" customHeight="1" x14ac:dyDescent="0.2">
      <c r="C5" s="835" t="s">
        <v>621</v>
      </c>
      <c r="D5" s="835"/>
      <c r="E5" s="835"/>
      <c r="F5" s="835"/>
      <c r="G5" s="180"/>
      <c r="H5" s="180"/>
      <c r="I5" s="180"/>
      <c r="J5" s="180"/>
      <c r="R5" s="181"/>
    </row>
    <row r="6" spans="2:18" ht="3" customHeight="1" x14ac:dyDescent="0.2">
      <c r="N6" s="84"/>
      <c r="O6" s="84"/>
    </row>
    <row r="7" spans="2:18" ht="15.65" customHeight="1" x14ac:dyDescent="0.2">
      <c r="C7" s="871" t="s">
        <v>878</v>
      </c>
      <c r="D7" s="872"/>
      <c r="E7" s="182" t="s">
        <v>622</v>
      </c>
      <c r="F7" s="183"/>
      <c r="G7" s="183"/>
      <c r="H7" s="183"/>
      <c r="I7" s="183"/>
      <c r="J7" s="183"/>
      <c r="K7" s="184"/>
      <c r="L7" s="1040" t="str">
        <f>IF(基本情報!F29="","",基本情報!F29/1000)</f>
        <v/>
      </c>
      <c r="M7" s="1041"/>
      <c r="N7" s="1041"/>
      <c r="O7" s="185" t="s">
        <v>623</v>
      </c>
      <c r="R7" s="3" t="s">
        <v>229</v>
      </c>
    </row>
    <row r="8" spans="2:18" ht="15.65" customHeight="1" x14ac:dyDescent="0.2">
      <c r="C8" s="873"/>
      <c r="D8" s="874"/>
      <c r="E8" s="81" t="s">
        <v>624</v>
      </c>
      <c r="F8" s="186"/>
      <c r="G8" s="186"/>
      <c r="H8" s="186"/>
      <c r="I8" s="186"/>
      <c r="J8" s="186"/>
      <c r="K8" s="187"/>
      <c r="L8" s="1040" t="str">
        <f>IF(L9="","",SUM(L9:N10))</f>
        <v/>
      </c>
      <c r="M8" s="1041"/>
      <c r="N8" s="1041"/>
      <c r="O8" s="188" t="s">
        <v>623</v>
      </c>
      <c r="R8" s="3" t="s">
        <v>258</v>
      </c>
    </row>
    <row r="9" spans="2:18" ht="15.65" customHeight="1" x14ac:dyDescent="0.2">
      <c r="C9" s="873"/>
      <c r="D9" s="874"/>
      <c r="E9" s="988" t="s">
        <v>846</v>
      </c>
      <c r="F9" s="1016" t="s">
        <v>625</v>
      </c>
      <c r="G9" s="1017"/>
      <c r="H9" s="1017"/>
      <c r="I9" s="1017"/>
      <c r="J9" s="1017"/>
      <c r="K9" s="190"/>
      <c r="L9" s="1037" t="str">
        <f>IF(基本情報!F30="","",基本情報!F30/1000)</f>
        <v/>
      </c>
      <c r="M9" s="1038"/>
      <c r="N9" s="1038"/>
      <c r="O9" s="188" t="s">
        <v>623</v>
      </c>
    </row>
    <row r="10" spans="2:18" ht="15.65" customHeight="1" x14ac:dyDescent="0.2">
      <c r="C10" s="873"/>
      <c r="D10" s="874"/>
      <c r="E10" s="1036"/>
      <c r="F10" s="1016" t="s">
        <v>626</v>
      </c>
      <c r="G10" s="1017"/>
      <c r="H10" s="1017"/>
      <c r="I10" s="1017"/>
      <c r="J10" s="1017"/>
      <c r="K10" s="190"/>
      <c r="L10" s="1037" t="str">
        <f>IF(基本情報!F31="","",基本情報!F31/1000)</f>
        <v/>
      </c>
      <c r="M10" s="1038"/>
      <c r="N10" s="1038"/>
      <c r="O10" s="188" t="s">
        <v>623</v>
      </c>
    </row>
    <row r="11" spans="2:18" ht="15.65" customHeight="1" x14ac:dyDescent="0.2">
      <c r="C11" s="873"/>
      <c r="D11" s="874"/>
      <c r="E11" s="189" t="s">
        <v>627</v>
      </c>
      <c r="F11" s="131"/>
      <c r="G11" s="131"/>
      <c r="H11" s="131"/>
      <c r="I11" s="131"/>
      <c r="J11" s="131"/>
      <c r="K11" s="190"/>
      <c r="L11" s="1040">
        <f>IF(L12="","",SUM(L12:N13))</f>
        <v>0</v>
      </c>
      <c r="M11" s="1041"/>
      <c r="N11" s="1041"/>
      <c r="O11" s="188" t="s">
        <v>623</v>
      </c>
      <c r="R11" s="3" t="s">
        <v>258</v>
      </c>
    </row>
    <row r="12" spans="2:18" ht="15.65" customHeight="1" x14ac:dyDescent="0.2">
      <c r="C12" s="873"/>
      <c r="D12" s="874"/>
      <c r="E12" s="988" t="s">
        <v>846</v>
      </c>
      <c r="F12" s="1016" t="s">
        <v>625</v>
      </c>
      <c r="G12" s="1017"/>
      <c r="H12" s="1017"/>
      <c r="I12" s="1017"/>
      <c r="J12" s="1017"/>
      <c r="K12" s="190"/>
      <c r="L12" s="1037">
        <f>IF(基本情報!F33="","",基本情報!F33/1000)</f>
        <v>0</v>
      </c>
      <c r="M12" s="1038"/>
      <c r="N12" s="1038"/>
      <c r="O12" s="188" t="s">
        <v>623</v>
      </c>
    </row>
    <row r="13" spans="2:18" ht="15.65" customHeight="1" x14ac:dyDescent="0.2">
      <c r="C13" s="875"/>
      <c r="D13" s="876"/>
      <c r="E13" s="1036"/>
      <c r="F13" s="1016" t="s">
        <v>626</v>
      </c>
      <c r="G13" s="1017"/>
      <c r="H13" s="1017"/>
      <c r="I13" s="1017"/>
      <c r="J13" s="1017"/>
      <c r="K13" s="190"/>
      <c r="L13" s="1037">
        <f>IF(基本情報!F34="","",基本情報!F34/1000)</f>
        <v>0</v>
      </c>
      <c r="M13" s="1038"/>
      <c r="N13" s="1038"/>
      <c r="O13" s="188" t="s">
        <v>623</v>
      </c>
    </row>
    <row r="14" spans="2:18" ht="15.65" customHeight="1" x14ac:dyDescent="0.2">
      <c r="C14" s="1055" t="s">
        <v>424</v>
      </c>
      <c r="D14" s="931"/>
      <c r="E14" s="931"/>
      <c r="F14" s="1020" t="s">
        <v>879</v>
      </c>
      <c r="G14" s="840"/>
      <c r="H14" s="840"/>
      <c r="I14" s="840"/>
      <c r="J14" s="840"/>
      <c r="K14" s="840"/>
      <c r="L14" s="1042" t="str">
        <f>IF(SUM(基本情報!F102:L102)&gt;0,基本情報!F36-基本情報!F37,"")</f>
        <v/>
      </c>
      <c r="M14" s="1043"/>
      <c r="N14" s="1043"/>
      <c r="O14" s="8" t="s">
        <v>127</v>
      </c>
      <c r="R14" s="3" t="s">
        <v>258</v>
      </c>
    </row>
    <row r="15" spans="2:18" ht="15.65" customHeight="1" x14ac:dyDescent="0.2">
      <c r="C15" s="931"/>
      <c r="D15" s="931"/>
      <c r="E15" s="931"/>
      <c r="F15" s="1020" t="s">
        <v>880</v>
      </c>
      <c r="G15" s="840"/>
      <c r="H15" s="840"/>
      <c r="I15" s="840"/>
      <c r="J15" s="840"/>
      <c r="K15" s="840"/>
      <c r="L15" s="1042" t="str">
        <f>IF(SUM(基本情報!F104:L104)&gt;0,SUM(基本情報!F104:L104),"")</f>
        <v/>
      </c>
      <c r="M15" s="1043"/>
      <c r="N15" s="1043"/>
      <c r="O15" s="8" t="s">
        <v>127</v>
      </c>
      <c r="R15" s="3" t="s">
        <v>258</v>
      </c>
    </row>
    <row r="16" spans="2:18" ht="15.65" customHeight="1" x14ac:dyDescent="0.2">
      <c r="C16" s="931"/>
      <c r="D16" s="931"/>
      <c r="E16" s="931"/>
      <c r="F16" s="840"/>
      <c r="G16" s="840"/>
      <c r="H16" s="840"/>
      <c r="I16" s="840"/>
      <c r="J16" s="840"/>
      <c r="K16" s="840"/>
      <c r="L16" s="1044" t="str">
        <f>IF(L15="","",IF(L15&gt;0,SUM(L15)*3.6/1000,""))</f>
        <v/>
      </c>
      <c r="M16" s="1045"/>
      <c r="N16" s="1045"/>
      <c r="O16" s="8" t="s">
        <v>389</v>
      </c>
      <c r="R16" s="3" t="s">
        <v>258</v>
      </c>
    </row>
    <row r="17" spans="3:18" ht="15.65" customHeight="1" x14ac:dyDescent="0.2">
      <c r="C17" s="931"/>
      <c r="D17" s="931"/>
      <c r="E17" s="931"/>
      <c r="F17" s="840" t="s">
        <v>425</v>
      </c>
      <c r="G17" s="840"/>
      <c r="H17" s="840"/>
      <c r="I17" s="840"/>
      <c r="J17" s="840"/>
      <c r="K17" s="840"/>
      <c r="L17" s="1042" t="str">
        <f>IF(SUM(基本情報!F100:L100)&gt;0,SUM(基本情報!F100:L100),"")</f>
        <v/>
      </c>
      <c r="M17" s="1043"/>
      <c r="N17" s="1043"/>
      <c r="O17" s="8" t="s">
        <v>129</v>
      </c>
      <c r="R17" s="3" t="s">
        <v>258</v>
      </c>
    </row>
    <row r="18" spans="3:18" ht="15.65" customHeight="1" x14ac:dyDescent="0.2">
      <c r="C18" s="931"/>
      <c r="D18" s="931"/>
      <c r="E18" s="931"/>
      <c r="F18" s="840"/>
      <c r="G18" s="840"/>
      <c r="H18" s="840"/>
      <c r="I18" s="840"/>
      <c r="J18" s="840"/>
      <c r="K18" s="840"/>
      <c r="L18" s="1042" t="str">
        <f>IF(SUM(基本情報!F98:L98)&gt;0,SUM(基本情報!F98:L98),"")</f>
        <v/>
      </c>
      <c r="M18" s="1043"/>
      <c r="N18" s="1043"/>
      <c r="O18" s="8" t="s">
        <v>628</v>
      </c>
      <c r="R18" s="3" t="s">
        <v>258</v>
      </c>
    </row>
    <row r="19" spans="3:18" ht="15.65" customHeight="1" x14ac:dyDescent="0.2">
      <c r="C19" s="931"/>
      <c r="D19" s="931"/>
      <c r="E19" s="931"/>
      <c r="F19" s="1020" t="s">
        <v>629</v>
      </c>
      <c r="G19" s="1020"/>
      <c r="H19" s="1020"/>
      <c r="I19" s="1020"/>
      <c r="J19" s="1020"/>
      <c r="K19" s="1020"/>
      <c r="L19" s="1065" t="str">
        <f>IF(基本情報!F105="","",基本情報!F105)</f>
        <v/>
      </c>
      <c r="M19" s="1066"/>
      <c r="N19" s="1066"/>
      <c r="O19" s="376"/>
      <c r="R19" s="3" t="s">
        <v>258</v>
      </c>
    </row>
    <row r="20" spans="3:18" ht="15.65" customHeight="1" x14ac:dyDescent="0.2">
      <c r="C20" s="931"/>
      <c r="D20" s="931"/>
      <c r="E20" s="931"/>
      <c r="F20" s="1020" t="s">
        <v>630</v>
      </c>
      <c r="G20" s="1020"/>
      <c r="H20" s="1020"/>
      <c r="I20" s="1020"/>
      <c r="J20" s="1020"/>
      <c r="K20" s="1020"/>
      <c r="L20" s="1065" t="str">
        <f>IF(基本情報!F106="","",基本情報!F106)</f>
        <v/>
      </c>
      <c r="M20" s="1066"/>
      <c r="N20" s="1066"/>
      <c r="O20" s="376"/>
      <c r="R20" s="3" t="s">
        <v>258</v>
      </c>
    </row>
    <row r="21" spans="3:18" ht="15.65" customHeight="1" x14ac:dyDescent="0.2">
      <c r="C21" s="931"/>
      <c r="D21" s="931"/>
      <c r="E21" s="931"/>
      <c r="F21" s="1020" t="s">
        <v>631</v>
      </c>
      <c r="G21" s="1020"/>
      <c r="H21" s="1020"/>
      <c r="I21" s="1020"/>
      <c r="J21" s="1020"/>
      <c r="K21" s="1020"/>
      <c r="L21" s="1065" t="str">
        <f>IF(基本情報!F108="","",基本情報!F108)</f>
        <v/>
      </c>
      <c r="M21" s="1066"/>
      <c r="N21" s="1066"/>
      <c r="O21" s="376"/>
      <c r="R21" s="3" t="s">
        <v>258</v>
      </c>
    </row>
    <row r="22" spans="3:18" ht="15.65" customHeight="1" x14ac:dyDescent="0.2">
      <c r="C22" s="931"/>
      <c r="D22" s="931"/>
      <c r="E22" s="931"/>
      <c r="F22" s="1016" t="s">
        <v>632</v>
      </c>
      <c r="G22" s="1017"/>
      <c r="H22" s="1017"/>
      <c r="I22" s="1017"/>
      <c r="J22" s="862" t="s">
        <v>633</v>
      </c>
      <c r="K22" s="863"/>
      <c r="L22" s="1097" t="str">
        <f>IF(L21="","",L21/0.0138)</f>
        <v/>
      </c>
      <c r="M22" s="1098"/>
      <c r="N22" s="1098"/>
      <c r="O22" s="377"/>
      <c r="R22" s="3" t="s">
        <v>258</v>
      </c>
    </row>
    <row r="23" spans="3:18" ht="15.65" customHeight="1" x14ac:dyDescent="0.2">
      <c r="C23" s="931"/>
      <c r="D23" s="931"/>
      <c r="E23" s="931"/>
      <c r="F23" s="1020" t="s">
        <v>672</v>
      </c>
      <c r="G23" s="1020"/>
      <c r="H23" s="1020"/>
      <c r="I23" s="1020"/>
      <c r="J23" s="1020"/>
      <c r="K23" s="1020"/>
      <c r="L23" s="1083" t="str">
        <f>IF(基本情報!F109="","",基本情報!F109)</f>
        <v/>
      </c>
      <c r="M23" s="1084"/>
      <c r="N23" s="1084"/>
      <c r="O23" s="8" t="s">
        <v>110</v>
      </c>
      <c r="R23" s="3" t="s">
        <v>258</v>
      </c>
    </row>
    <row r="24" spans="3:18" ht="15.65" customHeight="1" x14ac:dyDescent="0.2">
      <c r="C24" s="931"/>
      <c r="D24" s="931"/>
      <c r="E24" s="931"/>
      <c r="F24" s="1020" t="s">
        <v>673</v>
      </c>
      <c r="G24" s="1020"/>
      <c r="H24" s="1020"/>
      <c r="I24" s="1020"/>
      <c r="J24" s="1020"/>
      <c r="K24" s="1020"/>
      <c r="L24" s="1083" t="str">
        <f>IF(基本情報!F110="","",基本情報!F110)</f>
        <v/>
      </c>
      <c r="M24" s="1084"/>
      <c r="N24" s="1084"/>
      <c r="O24" s="8" t="s">
        <v>110</v>
      </c>
      <c r="R24" s="3" t="s">
        <v>258</v>
      </c>
    </row>
    <row r="25" spans="3:18" ht="15.65" customHeight="1" x14ac:dyDescent="0.2">
      <c r="C25" s="931"/>
      <c r="D25" s="931"/>
      <c r="E25" s="931"/>
      <c r="F25" s="1020" t="s">
        <v>674</v>
      </c>
      <c r="G25" s="1020"/>
      <c r="H25" s="1020"/>
      <c r="I25" s="1020"/>
      <c r="J25" s="1020"/>
      <c r="K25" s="1020"/>
      <c r="L25" s="1093" t="str">
        <f>IF(基本情報!F111="","",基本情報!F111)</f>
        <v/>
      </c>
      <c r="M25" s="1094"/>
      <c r="N25" s="1094"/>
      <c r="O25" s="8" t="s">
        <v>110</v>
      </c>
      <c r="R25" s="3" t="s">
        <v>258</v>
      </c>
    </row>
    <row r="26" spans="3:18" ht="15.65" customHeight="1" x14ac:dyDescent="0.2">
      <c r="C26" s="931"/>
      <c r="D26" s="931"/>
      <c r="E26" s="931"/>
      <c r="F26" s="993" t="s">
        <v>881</v>
      </c>
      <c r="G26" s="994"/>
      <c r="H26" s="994"/>
      <c r="I26" s="994"/>
      <c r="J26" s="994"/>
      <c r="K26" s="1035"/>
      <c r="L26" s="1083" t="str">
        <f>IF('別紙2-3'!D72="","",'別紙2-3'!D72)</f>
        <v/>
      </c>
      <c r="M26" s="1084"/>
      <c r="N26" s="1084"/>
      <c r="O26" s="191" t="s">
        <v>290</v>
      </c>
      <c r="R26" s="3" t="str">
        <f>IF(L26='別紙2-1'!R12,"〃","←第17号様式別紙2の効率と相違します。計算を見直してください。")</f>
        <v>〃</v>
      </c>
    </row>
    <row r="27" spans="3:18" ht="15.65" customHeight="1" x14ac:dyDescent="0.2">
      <c r="C27" s="931"/>
      <c r="D27" s="931"/>
      <c r="E27" s="931"/>
      <c r="F27" s="993" t="s">
        <v>847</v>
      </c>
      <c r="G27" s="994"/>
      <c r="H27" s="994"/>
      <c r="I27" s="994"/>
      <c r="J27" s="994"/>
      <c r="K27" s="1035"/>
      <c r="L27" s="1095" t="str">
        <f>IF(基本情報!F113="","",基本情報!F113)</f>
        <v/>
      </c>
      <c r="M27" s="1096"/>
      <c r="N27" s="1096"/>
      <c r="O27" s="191" t="s">
        <v>32</v>
      </c>
    </row>
    <row r="28" spans="3:18" ht="15.65" customHeight="1" x14ac:dyDescent="0.2">
      <c r="C28" s="931"/>
      <c r="D28" s="931"/>
      <c r="E28" s="931"/>
      <c r="F28" s="1020" t="s">
        <v>634</v>
      </c>
      <c r="G28" s="1020"/>
      <c r="H28" s="1020"/>
      <c r="I28" s="1020"/>
      <c r="J28" s="1020"/>
      <c r="K28" s="1020"/>
      <c r="L28" s="1083" t="str">
        <f>IF(基本情報!F112="","",基本情報!F112/1000)</f>
        <v/>
      </c>
      <c r="M28" s="1084"/>
      <c r="N28" s="1084"/>
      <c r="O28" s="8" t="s">
        <v>111</v>
      </c>
      <c r="R28" s="3" t="s">
        <v>258</v>
      </c>
    </row>
    <row r="29" spans="3:18" ht="15.65" customHeight="1" x14ac:dyDescent="0.2">
      <c r="C29" s="931"/>
      <c r="D29" s="931"/>
      <c r="E29" s="931"/>
      <c r="F29" s="1020" t="s">
        <v>635</v>
      </c>
      <c r="G29" s="1020"/>
      <c r="H29" s="1020"/>
      <c r="I29" s="1020"/>
      <c r="J29" s="1020"/>
      <c r="K29" s="1020"/>
      <c r="L29" s="1037" t="str">
        <f>IF(基本情報!F114="","",基本情報!F114)</f>
        <v/>
      </c>
      <c r="M29" s="1038"/>
      <c r="N29" s="1038"/>
      <c r="O29" s="8" t="s">
        <v>119</v>
      </c>
      <c r="R29" s="3" t="s">
        <v>258</v>
      </c>
    </row>
    <row r="30" spans="3:18" ht="16.5" customHeight="1" x14ac:dyDescent="0.2">
      <c r="C30" s="993" t="s">
        <v>505</v>
      </c>
      <c r="D30" s="994"/>
      <c r="E30" s="994"/>
      <c r="F30" s="994"/>
      <c r="G30" s="994"/>
      <c r="H30" s="994"/>
      <c r="I30" s="994"/>
      <c r="J30" s="994"/>
      <c r="K30" s="1035"/>
      <c r="L30" s="192"/>
      <c r="M30" s="1038" t="str">
        <f>IF(基本情報!F38="","",基本情報!F38)</f>
        <v/>
      </c>
      <c r="N30" s="1038"/>
      <c r="O30" s="8" t="s">
        <v>286</v>
      </c>
      <c r="R30" s="3" t="s">
        <v>258</v>
      </c>
    </row>
    <row r="31" spans="3:18" ht="16.5" customHeight="1" x14ac:dyDescent="0.2">
      <c r="C31" s="993" t="s">
        <v>900</v>
      </c>
      <c r="D31" s="994"/>
      <c r="E31" s="994"/>
      <c r="F31" s="994"/>
      <c r="G31" s="994"/>
      <c r="H31" s="994"/>
      <c r="I31" s="994"/>
      <c r="J31" s="994"/>
      <c r="K31" s="1035"/>
      <c r="L31" s="193"/>
      <c r="M31" s="1084" t="str">
        <f>IF(COUNT(基本情報!F36:K38)=3,ROUNDDOWN(基本情報!F36/基本情報!F38*100,1),"")</f>
        <v/>
      </c>
      <c r="N31" s="1084"/>
      <c r="O31" s="8" t="s">
        <v>110</v>
      </c>
      <c r="R31" s="3" t="s">
        <v>258</v>
      </c>
    </row>
    <row r="32" spans="3:18" ht="16.5" customHeight="1" x14ac:dyDescent="0.2">
      <c r="C32" s="970" t="s">
        <v>117</v>
      </c>
      <c r="D32" s="1048"/>
      <c r="E32" s="971"/>
      <c r="F32" s="1016" t="s">
        <v>249</v>
      </c>
      <c r="G32" s="1017"/>
      <c r="H32" s="1017"/>
      <c r="I32" s="1017"/>
      <c r="J32" s="1017"/>
      <c r="K32" s="1019"/>
      <c r="L32" s="193"/>
      <c r="M32" s="1038" t="str">
        <f>IF(SUM(I186,I192,I198,I204,I210)&gt;0,SUM(I210,I204,I198,I192,I186),"")</f>
        <v/>
      </c>
      <c r="N32" s="1038"/>
      <c r="O32" s="8" t="s">
        <v>112</v>
      </c>
      <c r="R32" s="3" t="s">
        <v>258</v>
      </c>
    </row>
    <row r="33" spans="2:18" ht="16.5" customHeight="1" x14ac:dyDescent="0.2">
      <c r="C33" s="1049"/>
      <c r="D33" s="1050"/>
      <c r="E33" s="1051"/>
      <c r="F33" s="1016" t="s">
        <v>856</v>
      </c>
      <c r="G33" s="1017"/>
      <c r="H33" s="1017"/>
      <c r="I33" s="1017"/>
      <c r="J33" s="1017"/>
      <c r="K33" s="1019"/>
      <c r="L33" s="193"/>
      <c r="M33" s="1038" t="str">
        <f>IF(SUM(I184,I190,I196,I202,I208)&gt;0,SUM(I208,I202,I196,I190,I184),"")</f>
        <v/>
      </c>
      <c r="N33" s="1038"/>
      <c r="O33" s="8" t="s">
        <v>636</v>
      </c>
      <c r="R33" s="3" t="s">
        <v>258</v>
      </c>
    </row>
    <row r="34" spans="2:18" ht="16.5" customHeight="1" x14ac:dyDescent="0.2">
      <c r="C34" s="972"/>
      <c r="D34" s="1052"/>
      <c r="E34" s="973"/>
      <c r="F34" s="1016" t="s">
        <v>532</v>
      </c>
      <c r="G34" s="1017"/>
      <c r="H34" s="1017"/>
      <c r="I34" s="1017"/>
      <c r="J34" s="1017"/>
      <c r="K34" s="1019"/>
      <c r="L34" s="193"/>
      <c r="M34" s="1038" t="str">
        <f>IF(SUM(I188,I194,I200,I206,I212)&gt;0,SUM(I212,I206,I200,I194,I188),"")</f>
        <v/>
      </c>
      <c r="N34" s="1038"/>
      <c r="O34" s="8" t="s">
        <v>286</v>
      </c>
    </row>
    <row r="35" spans="2:18" ht="16.5" customHeight="1" x14ac:dyDescent="0.2">
      <c r="C35" s="1053" t="s">
        <v>778</v>
      </c>
      <c r="D35" s="1053"/>
      <c r="E35" s="1053"/>
      <c r="F35" s="1016" t="s">
        <v>882</v>
      </c>
      <c r="G35" s="1017"/>
      <c r="H35" s="1017"/>
      <c r="I35" s="1017"/>
      <c r="J35" s="1017"/>
      <c r="K35" s="1019"/>
      <c r="L35" s="193"/>
      <c r="M35" s="1085" t="str">
        <f>IF(I185="","",SUM(I185,I191,I197,I203,I209,I215,I221))</f>
        <v/>
      </c>
      <c r="N35" s="1085"/>
      <c r="O35" s="8" t="s">
        <v>112</v>
      </c>
    </row>
    <row r="36" spans="2:18" ht="16.5" customHeight="1" x14ac:dyDescent="0.2">
      <c r="C36" s="1053"/>
      <c r="D36" s="1053"/>
      <c r="E36" s="1053"/>
      <c r="F36" s="1016" t="s">
        <v>857</v>
      </c>
      <c r="G36" s="1017"/>
      <c r="H36" s="1017"/>
      <c r="I36" s="1017"/>
      <c r="J36" s="1017"/>
      <c r="K36" s="1019"/>
      <c r="L36" s="193"/>
      <c r="M36" s="1085" t="str">
        <f>IF(基本情報!F77="","",SUM(基本情報!F77:L77))</f>
        <v/>
      </c>
      <c r="N36" s="1085"/>
      <c r="O36" s="8" t="s">
        <v>636</v>
      </c>
    </row>
    <row r="37" spans="2:18" s="65" customFormat="1" ht="16.5" customHeight="1" x14ac:dyDescent="0.2">
      <c r="B37" s="3"/>
      <c r="C37" s="826" t="s">
        <v>637</v>
      </c>
      <c r="D37" s="1028"/>
      <c r="E37" s="1028"/>
      <c r="F37" s="1028"/>
      <c r="G37" s="1028"/>
      <c r="H37" s="1028"/>
      <c r="I37" s="1028"/>
      <c r="J37" s="1028"/>
      <c r="K37" s="1029"/>
      <c r="L37" s="1068" t="str">
        <f>IF(基本情報!F115="","",基本情報!F115)</f>
        <v/>
      </c>
      <c r="M37" s="1069"/>
      <c r="N37" s="1069"/>
      <c r="O37" s="1070"/>
      <c r="R37" s="3" t="s">
        <v>258</v>
      </c>
    </row>
    <row r="38" spans="2:18" s="65" customFormat="1" ht="28.9" customHeight="1" x14ac:dyDescent="0.2">
      <c r="B38" s="3"/>
      <c r="C38" s="826" t="s">
        <v>638</v>
      </c>
      <c r="D38" s="1028"/>
      <c r="E38" s="1028"/>
      <c r="F38" s="1028"/>
      <c r="G38" s="1028"/>
      <c r="H38" s="1028"/>
      <c r="I38" s="1028"/>
      <c r="J38" s="1028"/>
      <c r="K38" s="1029"/>
      <c r="L38" s="1086"/>
      <c r="M38" s="1087"/>
      <c r="N38" s="1087"/>
      <c r="O38" s="1088"/>
      <c r="R38" s="37" t="s">
        <v>231</v>
      </c>
    </row>
    <row r="39" spans="2:18" s="65" customFormat="1" ht="42.75" customHeight="1" x14ac:dyDescent="0.2">
      <c r="B39" s="3"/>
      <c r="C39" s="63" t="s">
        <v>506</v>
      </c>
      <c r="D39" s="823" t="s">
        <v>639</v>
      </c>
      <c r="E39" s="823"/>
      <c r="F39" s="823"/>
      <c r="G39" s="823"/>
      <c r="H39" s="823"/>
      <c r="I39" s="823"/>
      <c r="J39" s="823"/>
      <c r="K39" s="823"/>
      <c r="L39" s="823"/>
      <c r="M39" s="823"/>
      <c r="N39" s="823"/>
      <c r="O39" s="823"/>
      <c r="R39" s="3"/>
    </row>
    <row r="40" spans="2:18" s="65" customFormat="1" ht="7.5" customHeight="1" x14ac:dyDescent="0.2">
      <c r="B40" s="3"/>
      <c r="C40" s="63"/>
      <c r="D40" s="148"/>
      <c r="E40" s="148"/>
      <c r="F40" s="148"/>
      <c r="G40" s="148"/>
      <c r="H40" s="148"/>
      <c r="I40" s="148"/>
      <c r="J40" s="148"/>
      <c r="K40" s="148"/>
      <c r="L40" s="148"/>
      <c r="M40" s="148"/>
      <c r="N40" s="148"/>
      <c r="O40" s="148"/>
      <c r="R40" s="3"/>
    </row>
    <row r="41" spans="2:18" s="65" customFormat="1" ht="16.5" customHeight="1" x14ac:dyDescent="0.2">
      <c r="B41" s="3"/>
      <c r="C41" s="835" t="s">
        <v>640</v>
      </c>
      <c r="D41" s="835"/>
      <c r="E41" s="835"/>
      <c r="F41" s="835"/>
      <c r="G41" s="835"/>
      <c r="H41" s="835"/>
      <c r="I41" s="835"/>
      <c r="J41" s="835"/>
      <c r="K41" s="3"/>
      <c r="L41" s="3"/>
      <c r="M41" s="3"/>
      <c r="N41" s="3"/>
      <c r="O41" s="3"/>
      <c r="R41" s="3"/>
    </row>
    <row r="42" spans="2:18" s="65" customFormat="1" ht="16.5" customHeight="1" x14ac:dyDescent="0.2">
      <c r="B42" s="3"/>
      <c r="C42" s="179"/>
      <c r="D42" s="20" t="s">
        <v>214</v>
      </c>
      <c r="E42" s="44"/>
      <c r="F42" s="44"/>
      <c r="G42" s="44"/>
      <c r="K42" s="194"/>
      <c r="L42" s="194"/>
      <c r="M42" s="194"/>
      <c r="N42" s="194"/>
      <c r="O42" s="194"/>
      <c r="R42" s="3"/>
    </row>
    <row r="43" spans="2:18" s="65" customFormat="1" ht="16.5" customHeight="1" x14ac:dyDescent="0.2">
      <c r="B43" s="3"/>
      <c r="C43" s="988" t="s">
        <v>123</v>
      </c>
      <c r="D43" s="877"/>
      <c r="E43" s="877"/>
      <c r="F43" s="878"/>
      <c r="G43" s="1021" t="s">
        <v>250</v>
      </c>
      <c r="H43" s="1022"/>
      <c r="I43" s="1022"/>
      <c r="J43" s="1022"/>
      <c r="K43" s="1023"/>
      <c r="L43" s="859" t="s">
        <v>125</v>
      </c>
      <c r="M43" s="864"/>
      <c r="N43" s="864"/>
      <c r="O43" s="860"/>
      <c r="R43" s="3"/>
    </row>
    <row r="44" spans="2:18" s="65" customFormat="1" ht="16.5" customHeight="1" x14ac:dyDescent="0.2">
      <c r="B44" s="3"/>
      <c r="C44" s="1036"/>
      <c r="D44" s="880"/>
      <c r="E44" s="880"/>
      <c r="F44" s="881"/>
      <c r="G44" s="1024"/>
      <c r="H44" s="1025"/>
      <c r="I44" s="1025"/>
      <c r="J44" s="1025"/>
      <c r="K44" s="1026"/>
      <c r="L44" s="1075" t="str">
        <f>IF('別紙2-3'!D61="","",'別紙2-3'!D61)</f>
        <v/>
      </c>
      <c r="M44" s="1076"/>
      <c r="N44" s="1076"/>
      <c r="O44" s="8" t="s">
        <v>126</v>
      </c>
      <c r="R44" s="3"/>
    </row>
    <row r="45" spans="2:18" s="65" customFormat="1" ht="15" customHeight="1" x14ac:dyDescent="0.2">
      <c r="B45" s="3"/>
      <c r="C45" s="978" t="s">
        <v>835</v>
      </c>
      <c r="D45" s="847"/>
      <c r="E45" s="847"/>
      <c r="F45" s="930"/>
      <c r="G45" s="978" t="s">
        <v>122</v>
      </c>
      <c r="H45" s="847"/>
      <c r="I45" s="847"/>
      <c r="J45" s="847"/>
      <c r="K45" s="930"/>
      <c r="L45" s="1031" t="str">
        <f>IF('別紙2-1'!R4="","",'別紙2-1'!R4)</f>
        <v/>
      </c>
      <c r="M45" s="1032"/>
      <c r="N45" s="1032"/>
      <c r="O45" s="1033"/>
      <c r="R45" s="3"/>
    </row>
    <row r="46" spans="2:18" s="65" customFormat="1" ht="15" customHeight="1" x14ac:dyDescent="0.2">
      <c r="B46" s="3"/>
      <c r="C46" s="1021" t="s">
        <v>836</v>
      </c>
      <c r="D46" s="1022"/>
      <c r="E46" s="1022"/>
      <c r="F46" s="1023"/>
      <c r="G46" s="978" t="s">
        <v>122</v>
      </c>
      <c r="H46" s="847"/>
      <c r="I46" s="847"/>
      <c r="J46" s="847"/>
      <c r="K46" s="930"/>
      <c r="L46" s="1031" t="str">
        <f>IF(L47="","",L47/3.6)</f>
        <v/>
      </c>
      <c r="M46" s="1032"/>
      <c r="N46" s="1032"/>
      <c r="O46" s="1033"/>
      <c r="R46" s="3"/>
    </row>
    <row r="47" spans="2:18" s="65" customFormat="1" ht="15" customHeight="1" x14ac:dyDescent="0.2">
      <c r="B47" s="3"/>
      <c r="C47" s="1024"/>
      <c r="D47" s="1025"/>
      <c r="E47" s="1025"/>
      <c r="F47" s="1026"/>
      <c r="G47" s="861" t="s">
        <v>486</v>
      </c>
      <c r="H47" s="847"/>
      <c r="I47" s="847"/>
      <c r="J47" s="847"/>
      <c r="K47" s="930"/>
      <c r="L47" s="1031" t="str">
        <f>IF('別紙2-1'!R5="","",'別紙2-1'!R5)</f>
        <v/>
      </c>
      <c r="M47" s="1032"/>
      <c r="N47" s="1032"/>
      <c r="O47" s="1033"/>
      <c r="R47" s="3"/>
    </row>
    <row r="48" spans="2:18" s="65" customFormat="1" ht="15" customHeight="1" x14ac:dyDescent="0.2">
      <c r="B48" s="3"/>
      <c r="C48" s="978" t="s">
        <v>124</v>
      </c>
      <c r="D48" s="847"/>
      <c r="E48" s="847"/>
      <c r="F48" s="930"/>
      <c r="G48" s="981" t="s">
        <v>641</v>
      </c>
      <c r="H48" s="847"/>
      <c r="I48" s="847"/>
      <c r="J48" s="847"/>
      <c r="K48" s="930"/>
      <c r="L48" s="1077" t="str">
        <f>IF(L45="","",L46/L45)</f>
        <v/>
      </c>
      <c r="M48" s="1078"/>
      <c r="N48" s="1078"/>
      <c r="O48" s="1079"/>
      <c r="R48" s="3"/>
    </row>
    <row r="49" spans="1:18" s="65" customFormat="1" ht="20.25" customHeight="1" x14ac:dyDescent="0.2">
      <c r="B49" s="3"/>
      <c r="C49" s="195"/>
      <c r="D49" s="195"/>
      <c r="E49" s="46"/>
      <c r="F49" s="46"/>
      <c r="G49" s="46"/>
      <c r="H49" s="46"/>
      <c r="I49" s="46"/>
      <c r="J49" s="46"/>
      <c r="K49" s="46"/>
      <c r="L49" s="155"/>
      <c r="M49" s="196"/>
      <c r="N49" s="196"/>
      <c r="O49" s="151" t="s">
        <v>783</v>
      </c>
      <c r="R49" s="3"/>
    </row>
    <row r="50" spans="1:18" s="65" customFormat="1" ht="15" customHeight="1" x14ac:dyDescent="0.2">
      <c r="A50" s="3"/>
      <c r="B50" s="46" t="s">
        <v>1069</v>
      </c>
      <c r="C50" s="3"/>
      <c r="D50" s="195"/>
      <c r="E50" s="46"/>
      <c r="F50" s="46"/>
      <c r="G50" s="46"/>
      <c r="H50" s="46"/>
      <c r="I50" s="46"/>
      <c r="J50" s="46"/>
      <c r="K50" s="46"/>
      <c r="L50" s="155"/>
      <c r="M50" s="196"/>
      <c r="N50" s="196"/>
      <c r="O50" s="196"/>
      <c r="R50" s="3"/>
    </row>
    <row r="51" spans="1:18" s="65" customFormat="1" ht="12.75" customHeight="1" x14ac:dyDescent="0.2">
      <c r="A51" s="3"/>
      <c r="B51" s="3"/>
      <c r="C51" s="3"/>
      <c r="D51" s="195"/>
      <c r="E51" s="46"/>
      <c r="F51" s="46"/>
      <c r="G51" s="46"/>
      <c r="H51" s="46"/>
      <c r="I51" s="46"/>
      <c r="J51" s="46"/>
      <c r="K51" s="46"/>
      <c r="L51" s="155"/>
      <c r="M51" s="196"/>
      <c r="N51" s="196"/>
      <c r="O51" s="196"/>
      <c r="R51" s="3"/>
    </row>
    <row r="52" spans="1:18" s="65" customFormat="1" ht="15" customHeight="1" x14ac:dyDescent="0.2">
      <c r="A52" s="3"/>
      <c r="B52" s="3" t="s">
        <v>642</v>
      </c>
      <c r="C52" s="3"/>
      <c r="D52" s="195"/>
      <c r="E52" s="46"/>
      <c r="F52" s="46"/>
      <c r="G52" s="46"/>
      <c r="H52" s="46"/>
      <c r="I52" s="46"/>
      <c r="J52" s="46"/>
      <c r="K52" s="46"/>
      <c r="L52" s="155"/>
      <c r="M52" s="196"/>
      <c r="N52" s="196"/>
      <c r="O52" s="196"/>
      <c r="R52" s="3"/>
    </row>
    <row r="53" spans="1:18" ht="15.75" customHeight="1" x14ac:dyDescent="0.2"/>
    <row r="54" spans="1:18" ht="17.25" customHeight="1" x14ac:dyDescent="0.2">
      <c r="C54" s="3" t="s">
        <v>643</v>
      </c>
    </row>
    <row r="55" spans="1:18" ht="18.75" customHeight="1" x14ac:dyDescent="0.2">
      <c r="C55" s="1009" t="s">
        <v>644</v>
      </c>
      <c r="D55" s="1054" t="s">
        <v>645</v>
      </c>
      <c r="E55" s="1054"/>
      <c r="F55" s="1054"/>
      <c r="G55" s="1054"/>
      <c r="H55" s="1046" t="s">
        <v>113</v>
      </c>
      <c r="I55" s="1046"/>
      <c r="J55" s="1063" t="s">
        <v>114</v>
      </c>
      <c r="K55" s="1063"/>
      <c r="L55" s="1063" t="s">
        <v>115</v>
      </c>
      <c r="M55" s="1063"/>
      <c r="N55" s="1064" t="s">
        <v>116</v>
      </c>
      <c r="O55" s="1064"/>
    </row>
    <row r="56" spans="1:18" ht="18.75" customHeight="1" x14ac:dyDescent="0.2">
      <c r="C56" s="1009"/>
      <c r="D56" s="1020" t="s">
        <v>646</v>
      </c>
      <c r="E56" s="1020"/>
      <c r="F56" s="1020"/>
      <c r="G56" s="1020"/>
      <c r="H56" s="1027" t="str">
        <f>IF(基本情報!F94="","",基本情報!F94)</f>
        <v/>
      </c>
      <c r="I56" s="1027"/>
      <c r="J56" s="1027" t="str">
        <f>IF(基本情報!H94="","",基本情報!H94)</f>
        <v/>
      </c>
      <c r="K56" s="1027"/>
      <c r="L56" s="1027" t="str">
        <f>IF(基本情報!J94="","",基本情報!J94)</f>
        <v/>
      </c>
      <c r="M56" s="1027"/>
      <c r="N56" s="1047" t="str">
        <f>IF(基本情報!L94="","",基本情報!L94)</f>
        <v/>
      </c>
      <c r="O56" s="1047"/>
      <c r="R56" s="3" t="s">
        <v>229</v>
      </c>
    </row>
    <row r="57" spans="1:18" ht="18.75" customHeight="1" x14ac:dyDescent="0.2">
      <c r="C57" s="1009"/>
      <c r="D57" s="1020" t="s">
        <v>647</v>
      </c>
      <c r="E57" s="1020"/>
      <c r="F57" s="1020"/>
      <c r="G57" s="1020"/>
      <c r="H57" s="1027" t="str">
        <f>IF(基本情報!F96="","",基本情報!F96)</f>
        <v/>
      </c>
      <c r="I57" s="1027"/>
      <c r="J57" s="1027" t="str">
        <f>IF(基本情報!H96="","",基本情報!H96)</f>
        <v/>
      </c>
      <c r="K57" s="1027"/>
      <c r="L57" s="1027" t="str">
        <f>IF(基本情報!J96="","",基本情報!J96)</f>
        <v/>
      </c>
      <c r="M57" s="1027"/>
      <c r="N57" s="1047" t="str">
        <f>IF(基本情報!L96="","",基本情報!L96)</f>
        <v/>
      </c>
      <c r="O57" s="1047"/>
      <c r="R57" s="65" t="s">
        <v>258</v>
      </c>
    </row>
    <row r="58" spans="1:18" ht="18.75" customHeight="1" x14ac:dyDescent="0.2">
      <c r="C58" s="1009"/>
      <c r="D58" s="1020" t="s">
        <v>834</v>
      </c>
      <c r="E58" s="1020"/>
      <c r="F58" s="1020"/>
      <c r="G58" s="1020"/>
      <c r="H58" s="1034" t="str">
        <f>IF(基本情報!F100="","",基本情報!F100)</f>
        <v/>
      </c>
      <c r="I58" s="1034"/>
      <c r="J58" s="1034" t="str">
        <f>IF(基本情報!H100="","",基本情報!H100)</f>
        <v/>
      </c>
      <c r="K58" s="1034"/>
      <c r="L58" s="1034" t="str">
        <f>IF(基本情報!J100="","",基本情報!J100)</f>
        <v/>
      </c>
      <c r="M58" s="1034"/>
      <c r="N58" s="1034" t="str">
        <f>IF(基本情報!L100="","",基本情報!L100)</f>
        <v/>
      </c>
      <c r="O58" s="1034"/>
      <c r="R58" s="65" t="s">
        <v>258</v>
      </c>
    </row>
    <row r="59" spans="1:18" ht="18.75" customHeight="1" x14ac:dyDescent="0.2">
      <c r="C59" s="1009"/>
      <c r="D59" s="1020" t="s">
        <v>860</v>
      </c>
      <c r="E59" s="1020"/>
      <c r="F59" s="1020"/>
      <c r="G59" s="1020"/>
      <c r="H59" s="1034" t="str">
        <f>IF(基本情報!F102="","",基本情報!F102)</f>
        <v/>
      </c>
      <c r="I59" s="1034"/>
      <c r="J59" s="1034" t="str">
        <f>IF(基本情報!H102="","",基本情報!H102)</f>
        <v/>
      </c>
      <c r="K59" s="1034"/>
      <c r="L59" s="1034" t="str">
        <f>IF(基本情報!J102="","",基本情報!J102)</f>
        <v/>
      </c>
      <c r="M59" s="1034"/>
      <c r="N59" s="1034" t="str">
        <f>IF(基本情報!L102="","",基本情報!L102)</f>
        <v/>
      </c>
      <c r="O59" s="1034"/>
      <c r="R59" s="65" t="s">
        <v>258</v>
      </c>
    </row>
    <row r="60" spans="1:18" ht="18.75" customHeight="1" x14ac:dyDescent="0.2">
      <c r="C60" s="1009"/>
      <c r="D60" s="1020" t="s">
        <v>917</v>
      </c>
      <c r="E60" s="1020"/>
      <c r="F60" s="1020"/>
      <c r="G60" s="1020"/>
      <c r="H60" s="1034" t="str">
        <f>IF(基本情報!F104="","",基本情報!F104)</f>
        <v/>
      </c>
      <c r="I60" s="1034"/>
      <c r="J60" s="1034" t="str">
        <f>IF(基本情報!H104="","",基本情報!H104)</f>
        <v/>
      </c>
      <c r="K60" s="1034"/>
      <c r="L60" s="1034" t="str">
        <f>IF(基本情報!J104="","",基本情報!J104)</f>
        <v/>
      </c>
      <c r="M60" s="1034"/>
      <c r="N60" s="1034" t="str">
        <f>IF(基本情報!L104="","",基本情報!L104)</f>
        <v/>
      </c>
      <c r="O60" s="1034"/>
      <c r="R60" s="65" t="s">
        <v>258</v>
      </c>
    </row>
    <row r="61" spans="1:18" ht="18.75" customHeight="1" x14ac:dyDescent="0.2">
      <c r="C61" s="1009"/>
      <c r="D61" s="1020" t="s">
        <v>648</v>
      </c>
      <c r="E61" s="1020"/>
      <c r="F61" s="1020" t="s">
        <v>649</v>
      </c>
      <c r="G61" s="1020"/>
      <c r="H61" s="1030" t="str">
        <f>IF(基本情報!F100="","",基本情報!F102/基本情報!F100*100)</f>
        <v/>
      </c>
      <c r="I61" s="1030"/>
      <c r="J61" s="1030" t="str">
        <f>IF(基本情報!H100="","",基本情報!H102/基本情報!H100*100)</f>
        <v/>
      </c>
      <c r="K61" s="1030"/>
      <c r="L61" s="1030" t="str">
        <f>IF(基本情報!J100="","",基本情報!J102/基本情報!J100*100)</f>
        <v/>
      </c>
      <c r="M61" s="1030"/>
      <c r="N61" s="1030" t="str">
        <f>IF(基本情報!L100="","",基本情報!L102/基本情報!L100*100)</f>
        <v/>
      </c>
      <c r="O61" s="1030"/>
      <c r="R61" s="65" t="s">
        <v>258</v>
      </c>
    </row>
    <row r="62" spans="1:18" ht="18.75" customHeight="1" x14ac:dyDescent="0.2">
      <c r="C62" s="1009"/>
      <c r="D62" s="1020"/>
      <c r="E62" s="1020"/>
      <c r="F62" s="1020" t="s">
        <v>650</v>
      </c>
      <c r="G62" s="1020"/>
      <c r="H62" s="1030" t="str">
        <f>IF(基本情報!F100="","",基本情報!F104/基本情報!F100*100)</f>
        <v/>
      </c>
      <c r="I62" s="1030"/>
      <c r="J62" s="1030" t="str">
        <f>IF(基本情報!H100="","",基本情報!H104/基本情報!H100*100)</f>
        <v/>
      </c>
      <c r="K62" s="1030"/>
      <c r="L62" s="1030" t="str">
        <f>IF(基本情報!J100="","",基本情報!J104/基本情報!J100*100)</f>
        <v/>
      </c>
      <c r="M62" s="1030"/>
      <c r="N62" s="1030" t="str">
        <f>IF(基本情報!L100="","",基本情報!L104/基本情報!L100*100)</f>
        <v/>
      </c>
      <c r="O62" s="1030"/>
      <c r="R62" s="65" t="s">
        <v>258</v>
      </c>
    </row>
    <row r="63" spans="1:18" ht="18.75" customHeight="1" x14ac:dyDescent="0.2">
      <c r="C63" s="1009"/>
      <c r="D63" s="1020"/>
      <c r="E63" s="1020"/>
      <c r="F63" s="1020" t="s">
        <v>651</v>
      </c>
      <c r="G63" s="1020"/>
      <c r="H63" s="1030" t="str">
        <f>IF(H61="","",SUM(H61:I62))</f>
        <v/>
      </c>
      <c r="I63" s="1030"/>
      <c r="J63" s="1030" t="str">
        <f>IF(J61="","",SUM(J61:K62))</f>
        <v/>
      </c>
      <c r="K63" s="1030"/>
      <c r="L63" s="1030" t="str">
        <f>IF(L61="","",SUM(L61:M62))</f>
        <v/>
      </c>
      <c r="M63" s="1030"/>
      <c r="N63" s="1030" t="str">
        <f>IF(N61="","",SUM(N61:O62))</f>
        <v/>
      </c>
      <c r="O63" s="1030"/>
      <c r="R63" s="65" t="s">
        <v>258</v>
      </c>
    </row>
    <row r="64" spans="1:18" ht="18.75" customHeight="1" x14ac:dyDescent="0.2">
      <c r="C64" s="1009"/>
      <c r="D64" s="1020" t="s">
        <v>652</v>
      </c>
      <c r="E64" s="1020"/>
      <c r="F64" s="1020" t="s">
        <v>653</v>
      </c>
      <c r="G64" s="1020"/>
      <c r="H64" s="1018" t="str">
        <f>IF(基本情報!F117="","",基本情報!F117)</f>
        <v/>
      </c>
      <c r="I64" s="1018"/>
      <c r="J64" s="1018" t="str">
        <f>IF(基本情報!H117="","",基本情報!H117)</f>
        <v/>
      </c>
      <c r="K64" s="1018"/>
      <c r="L64" s="1018" t="str">
        <f>IF(基本情報!J117="","",基本情報!J117)</f>
        <v/>
      </c>
      <c r="M64" s="1018"/>
      <c r="N64" s="1027" t="str">
        <f>IF(基本情報!L117="","",基本情報!L117)</f>
        <v/>
      </c>
      <c r="O64" s="1027"/>
      <c r="R64" s="65" t="s">
        <v>258</v>
      </c>
    </row>
    <row r="65" spans="3:18" ht="18.75" customHeight="1" x14ac:dyDescent="0.2">
      <c r="C65" s="1009"/>
      <c r="D65" s="1020"/>
      <c r="E65" s="1020"/>
      <c r="F65" s="1020" t="s">
        <v>654</v>
      </c>
      <c r="G65" s="1020"/>
      <c r="H65" s="1018" t="str">
        <f>IF(基本情報!F118="","",基本情報!F118)</f>
        <v/>
      </c>
      <c r="I65" s="1018"/>
      <c r="J65" s="1018" t="str">
        <f>IF(基本情報!H118="","",基本情報!H118)</f>
        <v/>
      </c>
      <c r="K65" s="1018"/>
      <c r="L65" s="1018" t="str">
        <f>IF(基本情報!J118="","",基本情報!J118)</f>
        <v/>
      </c>
      <c r="M65" s="1018"/>
      <c r="N65" s="1027" t="str">
        <f>IF(基本情報!L118="","",基本情報!L118)</f>
        <v/>
      </c>
      <c r="O65" s="1027"/>
      <c r="R65" s="65" t="s">
        <v>258</v>
      </c>
    </row>
    <row r="66" spans="3:18" ht="18.75" customHeight="1" x14ac:dyDescent="0.2">
      <c r="C66" s="1009"/>
      <c r="D66" s="1020"/>
      <c r="E66" s="1020"/>
      <c r="F66" s="1020" t="s">
        <v>655</v>
      </c>
      <c r="G66" s="1020"/>
      <c r="H66" s="1018" t="str">
        <f>IF(基本情報!F119="","",基本情報!F119)</f>
        <v/>
      </c>
      <c r="I66" s="1018"/>
      <c r="J66" s="1018" t="str">
        <f>IF(基本情報!H119="","",基本情報!H119)</f>
        <v/>
      </c>
      <c r="K66" s="1018"/>
      <c r="L66" s="1018" t="str">
        <f>IF(基本情報!J119="","",基本情報!J119)</f>
        <v/>
      </c>
      <c r="M66" s="1018"/>
      <c r="N66" s="1027" t="str">
        <f>IF(基本情報!L119="","",基本情報!L119)</f>
        <v/>
      </c>
      <c r="O66" s="1027"/>
      <c r="R66" s="65" t="s">
        <v>258</v>
      </c>
    </row>
    <row r="67" spans="3:18" ht="18.75" customHeight="1" x14ac:dyDescent="0.2">
      <c r="C67" s="1009"/>
      <c r="D67" s="1020" t="s">
        <v>918</v>
      </c>
      <c r="E67" s="1020"/>
      <c r="F67" s="1020"/>
      <c r="G67" s="1020"/>
      <c r="H67" s="1018" t="str">
        <f>IF(基本情報!F121="","",基本情報!F121)</f>
        <v/>
      </c>
      <c r="I67" s="1018"/>
      <c r="J67" s="1018" t="str">
        <f>IF(基本情報!H121="","",基本情報!H121)</f>
        <v/>
      </c>
      <c r="K67" s="1018"/>
      <c r="L67" s="1018" t="str">
        <f>IF(基本情報!J121="","",基本情報!J121)</f>
        <v/>
      </c>
      <c r="M67" s="1018"/>
      <c r="N67" s="1067" t="str">
        <f>IF(基本情報!L121="","",基本情報!L121)</f>
        <v/>
      </c>
      <c r="O67" s="1067"/>
      <c r="R67" s="65" t="s">
        <v>258</v>
      </c>
    </row>
    <row r="68" spans="3:18" ht="16.5" customHeight="1" x14ac:dyDescent="0.2">
      <c r="C68" s="3" t="s">
        <v>511</v>
      </c>
    </row>
    <row r="69" spans="3:18" ht="6" customHeight="1" x14ac:dyDescent="0.2"/>
    <row r="70" spans="3:18" ht="15" customHeight="1" x14ac:dyDescent="0.2">
      <c r="C70" s="46" t="s">
        <v>656</v>
      </c>
      <c r="D70" s="197"/>
      <c r="E70" s="197"/>
      <c r="F70" s="46"/>
      <c r="G70" s="46"/>
      <c r="H70" s="46"/>
      <c r="I70" s="46"/>
      <c r="J70" s="46"/>
      <c r="K70" s="46"/>
      <c r="L70" s="194"/>
      <c r="M70" s="194"/>
      <c r="N70" s="194"/>
      <c r="O70" s="194"/>
    </row>
    <row r="71" spans="3:18" ht="31.5" customHeight="1" x14ac:dyDescent="0.2">
      <c r="C71" s="1056"/>
      <c r="D71" s="1057"/>
      <c r="E71" s="1058"/>
      <c r="F71" s="1021" t="s">
        <v>376</v>
      </c>
      <c r="G71" s="1023"/>
      <c r="H71" s="861" t="s">
        <v>657</v>
      </c>
      <c r="I71" s="863"/>
      <c r="J71" s="1071" t="s">
        <v>420</v>
      </c>
      <c r="K71" s="1072"/>
      <c r="L71" s="982" t="s">
        <v>422</v>
      </c>
      <c r="M71" s="992"/>
      <c r="N71" s="46"/>
      <c r="O71" s="133"/>
    </row>
    <row r="72" spans="3:18" ht="18.75" customHeight="1" x14ac:dyDescent="0.2">
      <c r="C72" s="1059"/>
      <c r="D72" s="1060"/>
      <c r="E72" s="1061"/>
      <c r="F72" s="1024"/>
      <c r="G72" s="1026"/>
      <c r="H72" s="383" t="s">
        <v>658</v>
      </c>
      <c r="I72" s="383"/>
      <c r="J72" s="1073"/>
      <c r="K72" s="1074"/>
      <c r="L72" s="1010" t="s">
        <v>659</v>
      </c>
      <c r="M72" s="1010"/>
      <c r="N72" s="198"/>
      <c r="O72" s="133"/>
    </row>
    <row r="73" spans="3:18" ht="18.75" customHeight="1" x14ac:dyDescent="0.2">
      <c r="C73" s="1080"/>
      <c r="D73" s="1081"/>
      <c r="E73" s="1082"/>
      <c r="F73" s="978" t="s">
        <v>418</v>
      </c>
      <c r="G73" s="930"/>
      <c r="H73" s="861" t="s">
        <v>379</v>
      </c>
      <c r="I73" s="863"/>
      <c r="J73" s="978" t="s">
        <v>421</v>
      </c>
      <c r="K73" s="930"/>
      <c r="L73" s="992" t="s">
        <v>482</v>
      </c>
      <c r="M73" s="992"/>
      <c r="N73" s="155"/>
      <c r="O73" s="133"/>
    </row>
    <row r="74" spans="3:18" ht="18" customHeight="1" x14ac:dyDescent="0.2">
      <c r="C74" s="997" t="s">
        <v>609</v>
      </c>
      <c r="D74" s="998"/>
      <c r="E74" s="1062"/>
      <c r="F74" s="1011" t="str">
        <f>IF(基本情報!F$75="○",基本情報!F$124,"")</f>
        <v/>
      </c>
      <c r="G74" s="1012"/>
      <c r="H74" s="1007" t="str">
        <f>IF(基本情報!F$75="○",基本情報!F$125,"")</f>
        <v/>
      </c>
      <c r="I74" s="1008"/>
      <c r="J74" s="1039" t="str">
        <f t="shared" ref="J74:J80" si="0">IF(H74="","",H74/F74*100)</f>
        <v/>
      </c>
      <c r="K74" s="1039"/>
      <c r="L74" s="985" t="str">
        <f>IF(基本情報!F$75="○",基本情報!F$127,"")</f>
        <v/>
      </c>
      <c r="M74" s="985"/>
      <c r="N74" s="199"/>
      <c r="O74" s="133"/>
    </row>
    <row r="75" spans="3:18" ht="18" customHeight="1" x14ac:dyDescent="0.2">
      <c r="C75" s="1009" t="s">
        <v>660</v>
      </c>
      <c r="D75" s="999" t="str">
        <f>IF(基本情報!$G$74="","",基本情報!$G$74)</f>
        <v/>
      </c>
      <c r="E75" s="999"/>
      <c r="F75" s="1011" t="str">
        <f>IF(基本情報!G$75="○",基本情報!G$124,"")</f>
        <v/>
      </c>
      <c r="G75" s="1012"/>
      <c r="H75" s="1007" t="str">
        <f>IF(基本情報!G$75="○",基本情報!G$125,"")</f>
        <v/>
      </c>
      <c r="I75" s="1008"/>
      <c r="J75" s="1039" t="str">
        <f t="shared" si="0"/>
        <v/>
      </c>
      <c r="K75" s="1039"/>
      <c r="L75" s="985" t="str">
        <f>IF(基本情報!G$75="○",基本情報!G$127,"")</f>
        <v/>
      </c>
      <c r="M75" s="985"/>
      <c r="N75" s="199"/>
      <c r="O75" s="133"/>
    </row>
    <row r="76" spans="3:18" ht="18" customHeight="1" x14ac:dyDescent="0.2">
      <c r="C76" s="1009"/>
      <c r="D76" s="999" t="str">
        <f>IF(基本情報!$H$74="","",基本情報!$H$74)</f>
        <v/>
      </c>
      <c r="E76" s="999"/>
      <c r="F76" s="1011" t="str">
        <f>IF(基本情報!H$75="○",基本情報!H$124,"")</f>
        <v/>
      </c>
      <c r="G76" s="1012"/>
      <c r="H76" s="1007" t="str">
        <f>IF(基本情報!H$75="○",基本情報!H$125,"")</f>
        <v/>
      </c>
      <c r="I76" s="1008"/>
      <c r="J76" s="1039" t="str">
        <f t="shared" si="0"/>
        <v/>
      </c>
      <c r="K76" s="1039"/>
      <c r="L76" s="985" t="str">
        <f>IF(基本情報!H$75="○",基本情報!H$127,"")</f>
        <v/>
      </c>
      <c r="M76" s="985"/>
      <c r="N76" s="199"/>
      <c r="O76" s="133"/>
    </row>
    <row r="77" spans="3:18" ht="18" customHeight="1" x14ac:dyDescent="0.2">
      <c r="C77" s="1009"/>
      <c r="D77" s="999" t="str">
        <f>IF(基本情報!$I$74="","",基本情報!$I$74)</f>
        <v/>
      </c>
      <c r="E77" s="999"/>
      <c r="F77" s="1011" t="str">
        <f>IF(基本情報!I$75="○",基本情報!I$124,"")</f>
        <v/>
      </c>
      <c r="G77" s="1012"/>
      <c r="H77" s="1007" t="str">
        <f>IF(基本情報!I$75="○",基本情報!I$125,"")</f>
        <v/>
      </c>
      <c r="I77" s="1008"/>
      <c r="J77" s="1039" t="str">
        <f t="shared" si="0"/>
        <v/>
      </c>
      <c r="K77" s="1039"/>
      <c r="L77" s="985" t="str">
        <f>IF(基本情報!I$75="○",基本情報!I$127,"")</f>
        <v/>
      </c>
      <c r="M77" s="985"/>
      <c r="N77" s="199"/>
      <c r="O77" s="133"/>
    </row>
    <row r="78" spans="3:18" ht="18" customHeight="1" x14ac:dyDescent="0.2">
      <c r="C78" s="1009"/>
      <c r="D78" s="999" t="str">
        <f>IF(基本情報!$J$74="","",基本情報!$J$74)</f>
        <v/>
      </c>
      <c r="E78" s="999"/>
      <c r="F78" s="1011" t="str">
        <f>IF(基本情報!J$75="○",基本情報!J$124,"")</f>
        <v/>
      </c>
      <c r="G78" s="1012"/>
      <c r="H78" s="1007" t="str">
        <f>IF(基本情報!J$75="○",基本情報!J$125,"")</f>
        <v/>
      </c>
      <c r="I78" s="1008"/>
      <c r="J78" s="1039" t="str">
        <f t="shared" si="0"/>
        <v/>
      </c>
      <c r="K78" s="1039"/>
      <c r="L78" s="985" t="str">
        <f>IF(基本情報!J$75="○",基本情報!J$127,"")</f>
        <v/>
      </c>
      <c r="M78" s="985"/>
      <c r="N78" s="199"/>
      <c r="O78" s="133"/>
    </row>
    <row r="79" spans="3:18" ht="18" customHeight="1" x14ac:dyDescent="0.2">
      <c r="C79" s="1009"/>
      <c r="D79" s="999" t="str">
        <f>IF(基本情報!$K$74="","",基本情報!$K$74)</f>
        <v/>
      </c>
      <c r="E79" s="999"/>
      <c r="F79" s="1011" t="str">
        <f>IF(基本情報!K$75="○",基本情報!K$124,"")</f>
        <v/>
      </c>
      <c r="G79" s="1012"/>
      <c r="H79" s="1007" t="str">
        <f>IF(基本情報!K$75="○",基本情報!K$125,"")</f>
        <v/>
      </c>
      <c r="I79" s="1008"/>
      <c r="J79" s="1039" t="str">
        <f t="shared" si="0"/>
        <v/>
      </c>
      <c r="K79" s="1039"/>
      <c r="L79" s="985" t="str">
        <f>IF(基本情報!K$75="○",基本情報!K$127,"")</f>
        <v/>
      </c>
      <c r="M79" s="985"/>
      <c r="N79" s="199"/>
      <c r="O79" s="133"/>
    </row>
    <row r="80" spans="3:18" ht="18" customHeight="1" x14ac:dyDescent="0.2">
      <c r="C80" s="1009"/>
      <c r="D80" s="999" t="s">
        <v>848</v>
      </c>
      <c r="E80" s="999"/>
      <c r="F80" s="1011">
        <f>SUM(F75:G79)</f>
        <v>0</v>
      </c>
      <c r="G80" s="1012"/>
      <c r="H80" s="1011">
        <f>SUM(H75:I79)</f>
        <v>0</v>
      </c>
      <c r="I80" s="1012"/>
      <c r="J80" s="1039" t="e">
        <f t="shared" si="0"/>
        <v>#DIV/0!</v>
      </c>
      <c r="K80" s="1039"/>
      <c r="L80" s="985" t="str">
        <f>IF(基本情報!L$75="○",基本情報!L$127,"")</f>
        <v/>
      </c>
      <c r="M80" s="985"/>
      <c r="N80" s="199"/>
      <c r="O80" s="133"/>
      <c r="R80" s="3" t="str">
        <f>IF(H80=0,"",IF(H80/F75*100&gt;3,"⇒電力融通率はOKです。","⇒電力融通率が不足です。"))</f>
        <v/>
      </c>
    </row>
    <row r="81" spans="2:18" ht="18" customHeight="1" x14ac:dyDescent="0.2">
      <c r="C81" s="1010" t="s">
        <v>849</v>
      </c>
      <c r="D81" s="1010"/>
      <c r="E81" s="1010"/>
      <c r="F81" s="1013">
        <f>SUM(F74,F80)</f>
        <v>0</v>
      </c>
      <c r="G81" s="1014"/>
      <c r="H81" s="991" t="str">
        <f>IF(SUM(H74:I80)&gt;0,SUM(H74,H80),"")</f>
        <v/>
      </c>
      <c r="I81" s="1015"/>
      <c r="J81" s="1039" t="str">
        <f>IF(H81="","",H81/F81*100)</f>
        <v/>
      </c>
      <c r="K81" s="1039"/>
      <c r="L81" s="991" t="str">
        <f>IF(SUM(L74:M80)&gt;0,SUM(L74:M80),"")</f>
        <v/>
      </c>
      <c r="M81" s="1015"/>
      <c r="N81" s="199"/>
      <c r="O81" s="133"/>
    </row>
    <row r="82" spans="2:18" ht="18" customHeight="1" x14ac:dyDescent="0.2">
      <c r="C82" s="1000"/>
      <c r="D82" s="1001"/>
      <c r="E82" s="1002"/>
      <c r="F82" s="981" t="s">
        <v>661</v>
      </c>
      <c r="G82" s="930"/>
      <c r="H82" s="997" t="s">
        <v>483</v>
      </c>
      <c r="I82" s="998"/>
      <c r="J82" s="989" t="s">
        <v>662</v>
      </c>
      <c r="K82" s="990"/>
      <c r="L82" s="1010" t="s">
        <v>663</v>
      </c>
      <c r="M82" s="1010"/>
      <c r="N82" s="199"/>
      <c r="O82" s="133"/>
    </row>
    <row r="83" spans="2:18" ht="18" customHeight="1" x14ac:dyDescent="0.2">
      <c r="C83" s="1003"/>
      <c r="D83" s="1004"/>
      <c r="E83" s="1005"/>
      <c r="F83" s="981" t="s">
        <v>661</v>
      </c>
      <c r="G83" s="930"/>
      <c r="H83" s="861" t="s">
        <v>419</v>
      </c>
      <c r="I83" s="862"/>
      <c r="J83" s="989" t="s">
        <v>662</v>
      </c>
      <c r="K83" s="990"/>
      <c r="L83" s="982" t="s">
        <v>486</v>
      </c>
      <c r="M83" s="982"/>
      <c r="N83" s="199"/>
      <c r="O83" s="133"/>
    </row>
    <row r="84" spans="2:18" ht="18" customHeight="1" x14ac:dyDescent="0.2">
      <c r="C84" s="970" t="s">
        <v>1038</v>
      </c>
      <c r="D84" s="971"/>
      <c r="E84" s="428" t="s">
        <v>1036</v>
      </c>
      <c r="F84" s="425"/>
      <c r="G84" s="79"/>
      <c r="H84" s="976"/>
      <c r="I84" s="977"/>
      <c r="J84" s="426"/>
      <c r="K84" s="427"/>
      <c r="L84" s="974" t="str">
        <f>IF(基本情報!F132="","",基本情報!F132)</f>
        <v/>
      </c>
      <c r="M84" s="975"/>
      <c r="N84" s="199"/>
      <c r="O84" s="133"/>
    </row>
    <row r="85" spans="2:18" ht="18" customHeight="1" x14ac:dyDescent="0.2">
      <c r="C85" s="972"/>
      <c r="D85" s="973"/>
      <c r="E85" s="428" t="s">
        <v>1037</v>
      </c>
      <c r="F85" s="425"/>
      <c r="G85" s="79"/>
      <c r="H85" s="976"/>
      <c r="I85" s="977"/>
      <c r="J85" s="426"/>
      <c r="K85" s="427"/>
      <c r="L85" s="974" t="str">
        <f>IF(基本情報!G132="","",基本情報!G132)</f>
        <v/>
      </c>
      <c r="M85" s="975"/>
      <c r="N85" s="199"/>
      <c r="O85" s="133"/>
    </row>
    <row r="86" spans="2:18" ht="18" customHeight="1" x14ac:dyDescent="0.2">
      <c r="C86" s="997" t="s">
        <v>609</v>
      </c>
      <c r="D86" s="998"/>
      <c r="E86" s="1062"/>
      <c r="F86" s="981" t="s">
        <v>661</v>
      </c>
      <c r="G86" s="930"/>
      <c r="H86" s="983" t="str">
        <f>IF(基本情報!F$76="○",基本情報!F$133,"")</f>
        <v/>
      </c>
      <c r="I86" s="984"/>
      <c r="J86" s="989" t="s">
        <v>662</v>
      </c>
      <c r="K86" s="990"/>
      <c r="L86" s="985" t="str">
        <f>IF(基本情報!F$76="○",基本情報!F$134,"")</f>
        <v/>
      </c>
      <c r="M86" s="985"/>
      <c r="O86" s="133"/>
    </row>
    <row r="87" spans="2:18" ht="18" customHeight="1" x14ac:dyDescent="0.2">
      <c r="C87" s="1009" t="s">
        <v>380</v>
      </c>
      <c r="D87" s="999" t="str">
        <f>IF(基本情報!$G$74="","",基本情報!$G$74)</f>
        <v/>
      </c>
      <c r="E87" s="999"/>
      <c r="F87" s="981" t="s">
        <v>661</v>
      </c>
      <c r="G87" s="930"/>
      <c r="H87" s="983" t="str">
        <f>IF(基本情報!G$76="○",基本情報!G$133,"")</f>
        <v/>
      </c>
      <c r="I87" s="984"/>
      <c r="J87" s="989" t="s">
        <v>662</v>
      </c>
      <c r="K87" s="990"/>
      <c r="L87" s="985" t="str">
        <f>IF(基本情報!G$76="○",基本情報!G$134,"")</f>
        <v/>
      </c>
      <c r="M87" s="985"/>
      <c r="O87" s="133"/>
    </row>
    <row r="88" spans="2:18" ht="18" customHeight="1" x14ac:dyDescent="0.2">
      <c r="C88" s="1009"/>
      <c r="D88" s="999" t="str">
        <f>IF(基本情報!$H$74="","",基本情報!$H$74)</f>
        <v/>
      </c>
      <c r="E88" s="999"/>
      <c r="F88" s="981" t="s">
        <v>661</v>
      </c>
      <c r="G88" s="930"/>
      <c r="H88" s="986" t="str">
        <f>IF(基本情報!H$76="○",基本情報!H$133,"")</f>
        <v/>
      </c>
      <c r="I88" s="987"/>
      <c r="J88" s="989" t="s">
        <v>662</v>
      </c>
      <c r="K88" s="990"/>
      <c r="L88" s="985" t="str">
        <f>IF(基本情報!H$76="○",基本情報!H$134,"")</f>
        <v/>
      </c>
      <c r="M88" s="985"/>
      <c r="O88" s="133"/>
    </row>
    <row r="89" spans="2:18" ht="18" customHeight="1" x14ac:dyDescent="0.2">
      <c r="C89" s="1009"/>
      <c r="D89" s="999" t="str">
        <f>IF(基本情報!$I$74="","",基本情報!$I$74)</f>
        <v/>
      </c>
      <c r="E89" s="999"/>
      <c r="F89" s="981" t="s">
        <v>661</v>
      </c>
      <c r="G89" s="930"/>
      <c r="H89" s="986" t="str">
        <f>IF(基本情報!I$76="○",基本情報!I$133,"")</f>
        <v/>
      </c>
      <c r="I89" s="987"/>
      <c r="J89" s="989" t="s">
        <v>662</v>
      </c>
      <c r="K89" s="990"/>
      <c r="L89" s="985" t="str">
        <f>IF(基本情報!I$76="○",基本情報!I$134,"")</f>
        <v/>
      </c>
      <c r="M89" s="985"/>
      <c r="O89" s="133"/>
    </row>
    <row r="90" spans="2:18" ht="18" customHeight="1" x14ac:dyDescent="0.2">
      <c r="C90" s="1009"/>
      <c r="D90" s="999" t="str">
        <f>IF(基本情報!$J$74="","",基本情報!$J$74)</f>
        <v/>
      </c>
      <c r="E90" s="999"/>
      <c r="F90" s="981" t="s">
        <v>661</v>
      </c>
      <c r="G90" s="930"/>
      <c r="H90" s="986" t="str">
        <f>IF(基本情報!J$76="○",基本情報!J$133,"")</f>
        <v/>
      </c>
      <c r="I90" s="987"/>
      <c r="J90" s="989" t="s">
        <v>662</v>
      </c>
      <c r="K90" s="990"/>
      <c r="L90" s="985" t="str">
        <f>IF(基本情報!J$76="○",基本情報!J$134,"")</f>
        <v/>
      </c>
      <c r="M90" s="985"/>
      <c r="O90" s="133"/>
    </row>
    <row r="91" spans="2:18" ht="18" customHeight="1" x14ac:dyDescent="0.2">
      <c r="C91" s="1009"/>
      <c r="D91" s="999" t="str">
        <f>IF(基本情報!$K$74="","",基本情報!$K$74)</f>
        <v/>
      </c>
      <c r="E91" s="999"/>
      <c r="F91" s="981" t="s">
        <v>661</v>
      </c>
      <c r="G91" s="930"/>
      <c r="H91" s="986" t="str">
        <f>IF(基本情報!K$76="○",基本情報!K$133,"")</f>
        <v/>
      </c>
      <c r="I91" s="987"/>
      <c r="J91" s="989" t="s">
        <v>662</v>
      </c>
      <c r="K91" s="990"/>
      <c r="L91" s="985" t="str">
        <f>IF(基本情報!K$76="○",基本情報!K$134,"")</f>
        <v/>
      </c>
      <c r="M91" s="985"/>
      <c r="O91" s="133"/>
    </row>
    <row r="92" spans="2:18" ht="18" customHeight="1" x14ac:dyDescent="0.2">
      <c r="C92" s="1009"/>
      <c r="D92" s="999" t="s">
        <v>381</v>
      </c>
      <c r="E92" s="999"/>
      <c r="F92" s="981" t="s">
        <v>661</v>
      </c>
      <c r="G92" s="930"/>
      <c r="H92" s="983">
        <f>SUM(H87:I91)</f>
        <v>0</v>
      </c>
      <c r="I92" s="984"/>
      <c r="J92" s="989" t="s">
        <v>662</v>
      </c>
      <c r="K92" s="990"/>
      <c r="L92" s="985">
        <f>SUM(L87:M91)</f>
        <v>0</v>
      </c>
      <c r="M92" s="985"/>
      <c r="O92" s="133"/>
      <c r="R92" s="3" t="str">
        <f>IF(H92=0,"",IF(L16/(H84+H85)*100&gt;3,"⇒熱融通率はOKです。","⇒熱融通率が不足です"))</f>
        <v/>
      </c>
    </row>
    <row r="93" spans="2:18" ht="18" customHeight="1" x14ac:dyDescent="0.2">
      <c r="C93" s="1010" t="s">
        <v>1041</v>
      </c>
      <c r="D93" s="1010"/>
      <c r="E93" s="1010"/>
      <c r="F93" s="981" t="s">
        <v>661</v>
      </c>
      <c r="G93" s="930"/>
      <c r="H93" s="995">
        <f>IF(H92="","",H92)</f>
        <v>0</v>
      </c>
      <c r="I93" s="996"/>
      <c r="J93" s="989" t="s">
        <v>662</v>
      </c>
      <c r="K93" s="990"/>
      <c r="L93" s="991">
        <f>IF(L92="","",L92)</f>
        <v>0</v>
      </c>
      <c r="M93" s="684"/>
      <c r="O93" s="133"/>
    </row>
    <row r="94" spans="2:18" ht="15.75" customHeight="1" x14ac:dyDescent="0.2">
      <c r="C94" s="46"/>
      <c r="D94" s="197"/>
      <c r="E94" s="197"/>
      <c r="F94" s="46"/>
      <c r="G94" s="46"/>
      <c r="H94" s="46"/>
      <c r="I94" s="46"/>
      <c r="J94" s="46"/>
      <c r="K94" s="46"/>
      <c r="L94" s="194"/>
      <c r="M94" s="194"/>
      <c r="N94" s="194"/>
      <c r="O94" s="194"/>
    </row>
    <row r="95" spans="2:18" ht="15" customHeight="1" x14ac:dyDescent="0.2">
      <c r="O95" s="151" t="s">
        <v>783</v>
      </c>
    </row>
    <row r="96" spans="2:18" ht="15.75" customHeight="1" x14ac:dyDescent="0.2">
      <c r="B96" s="46" t="s">
        <v>1070</v>
      </c>
      <c r="D96" s="195"/>
      <c r="E96" s="46"/>
      <c r="F96" s="46"/>
      <c r="G96" s="46"/>
      <c r="H96" s="46"/>
      <c r="I96" s="46"/>
      <c r="J96" s="46"/>
      <c r="K96" s="46"/>
      <c r="L96" s="194"/>
      <c r="M96" s="194"/>
      <c r="N96" s="194"/>
      <c r="O96" s="194"/>
    </row>
    <row r="97" spans="2:19" ht="23.5" customHeight="1" x14ac:dyDescent="0.2">
      <c r="B97" s="3" t="s">
        <v>664</v>
      </c>
      <c r="D97" s="195"/>
      <c r="E97" s="46"/>
      <c r="F97" s="46"/>
      <c r="G97" s="46"/>
      <c r="H97" s="46"/>
      <c r="I97" s="46"/>
      <c r="J97" s="46"/>
      <c r="K97" s="46"/>
      <c r="L97" s="194"/>
      <c r="M97" s="194"/>
      <c r="N97" s="194"/>
      <c r="O97" s="194"/>
    </row>
    <row r="98" spans="2:19" ht="24" customHeight="1" x14ac:dyDescent="0.2">
      <c r="C98" s="3" t="s">
        <v>415</v>
      </c>
      <c r="F98" s="46"/>
      <c r="G98" s="46"/>
      <c r="H98" s="46"/>
      <c r="I98" s="46"/>
      <c r="J98" s="46"/>
      <c r="K98" s="46"/>
      <c r="L98" s="194"/>
      <c r="M98" s="194"/>
      <c r="N98" s="194"/>
      <c r="O98" s="194"/>
    </row>
    <row r="99" spans="2:19" ht="16.5" customHeight="1" x14ac:dyDescent="0.2">
      <c r="C99" s="198"/>
      <c r="D99" s="46" t="s">
        <v>871</v>
      </c>
      <c r="E99" s="198"/>
      <c r="F99" s="198"/>
      <c r="G99" s="198"/>
      <c r="H99" s="198"/>
      <c r="I99" s="198"/>
      <c r="J99" s="198"/>
      <c r="K99" s="198"/>
      <c r="L99" s="198"/>
      <c r="M99" s="198"/>
      <c r="N99" s="198"/>
      <c r="O99" s="198"/>
    </row>
    <row r="100" spans="2:19" ht="16.5" customHeight="1" x14ac:dyDescent="0.2">
      <c r="C100" s="1056"/>
      <c r="D100" s="1057"/>
      <c r="E100" s="1058"/>
      <c r="F100" s="861" t="s">
        <v>382</v>
      </c>
      <c r="G100" s="862"/>
      <c r="H100" s="862"/>
      <c r="I100" s="862"/>
      <c r="J100" s="862"/>
      <c r="K100" s="863"/>
      <c r="L100" s="992" t="s">
        <v>383</v>
      </c>
      <c r="M100" s="992"/>
      <c r="N100" s="992"/>
      <c r="P100" s="46"/>
      <c r="Q100" s="46"/>
      <c r="R100" s="65"/>
      <c r="S100" s="65"/>
    </row>
    <row r="101" spans="2:19" ht="15.75" customHeight="1" x14ac:dyDescent="0.2">
      <c r="C101" s="1059"/>
      <c r="D101" s="1060"/>
      <c r="E101" s="1061"/>
      <c r="F101" s="988" t="s">
        <v>384</v>
      </c>
      <c r="G101" s="877"/>
      <c r="H101" s="878"/>
      <c r="I101" s="988" t="s">
        <v>385</v>
      </c>
      <c r="J101" s="877"/>
      <c r="K101" s="878"/>
      <c r="L101" s="982" t="s">
        <v>385</v>
      </c>
      <c r="M101" s="982"/>
      <c r="N101" s="982"/>
      <c r="P101" s="194"/>
      <c r="Q101" s="133"/>
      <c r="R101" s="65"/>
      <c r="S101" s="65"/>
    </row>
    <row r="102" spans="2:19" ht="15.75" customHeight="1" x14ac:dyDescent="0.2">
      <c r="C102" s="997" t="s">
        <v>609</v>
      </c>
      <c r="D102" s="998"/>
      <c r="E102" s="1062"/>
      <c r="F102" s="922" t="str">
        <f>IF(基本情報!F$135="","",基本情報!F$135)</f>
        <v/>
      </c>
      <c r="G102" s="922"/>
      <c r="H102" s="922"/>
      <c r="I102" s="922" t="str">
        <f>IF(基本情報!F$136="","",基本情報!F$136)</f>
        <v/>
      </c>
      <c r="J102" s="922"/>
      <c r="K102" s="922"/>
      <c r="L102" s="922" t="str">
        <f>IF(基本情報!F$137="","",基本情報!F$137)</f>
        <v/>
      </c>
      <c r="M102" s="922"/>
      <c r="N102" s="922"/>
      <c r="P102" s="194"/>
      <c r="Q102" s="133"/>
      <c r="R102" s="65"/>
      <c r="S102" s="65"/>
    </row>
    <row r="103" spans="2:19" ht="15.75" customHeight="1" x14ac:dyDescent="0.2">
      <c r="C103" s="967" t="s">
        <v>844</v>
      </c>
      <c r="D103" s="882" t="str">
        <f>IF(基本情報!$G$74="","",基本情報!$G$74)</f>
        <v/>
      </c>
      <c r="E103" s="882"/>
      <c r="F103" s="922" t="str">
        <f>IF(基本情報!G$135="","",基本情報!G$135)</f>
        <v/>
      </c>
      <c r="G103" s="922"/>
      <c r="H103" s="922"/>
      <c r="I103" s="922" t="str">
        <f>IF(基本情報!G$136="","",基本情報!G$136)</f>
        <v/>
      </c>
      <c r="J103" s="922"/>
      <c r="K103" s="922"/>
      <c r="L103" s="922" t="str">
        <f>IF(基本情報!G$137="","",基本情報!G$137)</f>
        <v/>
      </c>
      <c r="M103" s="922"/>
      <c r="N103" s="922"/>
      <c r="P103" s="194"/>
      <c r="Q103" s="133"/>
      <c r="R103" s="65"/>
      <c r="S103" s="65"/>
    </row>
    <row r="104" spans="2:19" ht="15.75" customHeight="1" x14ac:dyDescent="0.2">
      <c r="C104" s="968"/>
      <c r="D104" s="882" t="str">
        <f>IF(基本情報!$H$74="","",基本情報!$H$74)</f>
        <v/>
      </c>
      <c r="E104" s="882"/>
      <c r="F104" s="922" t="str">
        <f>IF(基本情報!H$135="","",基本情報!H$135)</f>
        <v/>
      </c>
      <c r="G104" s="922"/>
      <c r="H104" s="922"/>
      <c r="I104" s="922" t="str">
        <f>IF(基本情報!H$136="","",基本情報!H$136)</f>
        <v/>
      </c>
      <c r="J104" s="922"/>
      <c r="K104" s="922"/>
      <c r="L104" s="922" t="str">
        <f>IF(基本情報!H$137="","",基本情報!H$137)</f>
        <v/>
      </c>
      <c r="M104" s="922"/>
      <c r="N104" s="922"/>
      <c r="P104" s="194"/>
      <c r="Q104" s="133"/>
      <c r="R104" s="65"/>
      <c r="S104" s="65"/>
    </row>
    <row r="105" spans="2:19" ht="15.75" customHeight="1" x14ac:dyDescent="0.2">
      <c r="C105" s="968"/>
      <c r="D105" s="882" t="str">
        <f>IF(基本情報!$I$74="","",基本情報!$I$74)</f>
        <v/>
      </c>
      <c r="E105" s="882"/>
      <c r="F105" s="922" t="str">
        <f>IF(基本情報!I$135="","",基本情報!I$135)</f>
        <v/>
      </c>
      <c r="G105" s="922"/>
      <c r="H105" s="922"/>
      <c r="I105" s="922" t="str">
        <f>IF(基本情報!I$136="","",基本情報!I$136)</f>
        <v/>
      </c>
      <c r="J105" s="922"/>
      <c r="K105" s="922"/>
      <c r="L105" s="922" t="str">
        <f>IF(基本情報!I$137="","",基本情報!I$137)</f>
        <v/>
      </c>
      <c r="M105" s="922"/>
      <c r="N105" s="922"/>
      <c r="P105" s="194"/>
      <c r="Q105" s="133"/>
      <c r="R105" s="65"/>
      <c r="S105" s="65"/>
    </row>
    <row r="106" spans="2:19" ht="15.75" customHeight="1" x14ac:dyDescent="0.2">
      <c r="C106" s="968"/>
      <c r="D106" s="882" t="str">
        <f>IF(基本情報!$J$74="","",基本情報!$J$74)</f>
        <v/>
      </c>
      <c r="E106" s="882"/>
      <c r="F106" s="922" t="str">
        <f>IF(基本情報!J$135="","",基本情報!J$135)</f>
        <v/>
      </c>
      <c r="G106" s="922"/>
      <c r="H106" s="922"/>
      <c r="I106" s="922" t="str">
        <f>IF(基本情報!J$136="","",基本情報!J$136)</f>
        <v/>
      </c>
      <c r="J106" s="922"/>
      <c r="K106" s="922"/>
      <c r="L106" s="922" t="str">
        <f>IF(基本情報!J$137="","",基本情報!J$137)</f>
        <v/>
      </c>
      <c r="M106" s="922"/>
      <c r="N106" s="922"/>
      <c r="P106" s="194"/>
      <c r="Q106" s="133"/>
      <c r="R106" s="65"/>
      <c r="S106" s="65"/>
    </row>
    <row r="107" spans="2:19" ht="15.75" customHeight="1" x14ac:dyDescent="0.2">
      <c r="C107" s="968"/>
      <c r="D107" s="882" t="str">
        <f>IF(基本情報!$K$74="","",基本情報!$K$74)</f>
        <v/>
      </c>
      <c r="E107" s="882"/>
      <c r="F107" s="922" t="str">
        <f>IF(基本情報!K$135="","",基本情報!K$135)</f>
        <v/>
      </c>
      <c r="G107" s="922"/>
      <c r="H107" s="922"/>
      <c r="I107" s="922" t="str">
        <f>IF(基本情報!K$136="","",基本情報!K$136)</f>
        <v/>
      </c>
      <c r="J107" s="922"/>
      <c r="K107" s="922"/>
      <c r="L107" s="922" t="str">
        <f>IF(基本情報!K$137="","",基本情報!K$137)</f>
        <v/>
      </c>
      <c r="M107" s="922"/>
      <c r="N107" s="922"/>
      <c r="P107" s="194"/>
      <c r="Q107" s="133"/>
      <c r="R107" s="65"/>
      <c r="S107" s="65"/>
    </row>
    <row r="108" spans="2:19" ht="15.75" customHeight="1" x14ac:dyDescent="0.2">
      <c r="C108" s="969"/>
      <c r="D108" s="882" t="str">
        <f>IF(基本情報!$L$74="","",基本情報!$L$74)</f>
        <v/>
      </c>
      <c r="E108" s="882"/>
      <c r="F108" s="922" t="str">
        <f>IF(基本情報!L$135="","",基本情報!L$135)</f>
        <v/>
      </c>
      <c r="G108" s="922"/>
      <c r="H108" s="922"/>
      <c r="I108" s="922" t="str">
        <f>IF(基本情報!L$136="","",基本情報!L$136)</f>
        <v/>
      </c>
      <c r="J108" s="922"/>
      <c r="K108" s="922"/>
      <c r="L108" s="922" t="str">
        <f>IF(基本情報!L$137="","",基本情報!L$137)</f>
        <v/>
      </c>
      <c r="M108" s="922"/>
      <c r="N108" s="922"/>
      <c r="P108" s="194"/>
      <c r="Q108" s="133"/>
      <c r="R108" s="65"/>
      <c r="S108" s="65"/>
    </row>
    <row r="109" spans="2:19" ht="16.5" customHeight="1" x14ac:dyDescent="0.2">
      <c r="C109" s="197"/>
      <c r="D109" s="918" t="s">
        <v>386</v>
      </c>
      <c r="E109" s="918"/>
      <c r="F109" s="918"/>
      <c r="G109" s="918"/>
      <c r="H109" s="918"/>
      <c r="I109" s="918"/>
      <c r="J109" s="918"/>
      <c r="K109" s="918"/>
      <c r="L109" s="918"/>
      <c r="M109" s="918"/>
      <c r="N109" s="918"/>
      <c r="O109" s="918"/>
    </row>
    <row r="110" spans="2:19" ht="13.15" customHeight="1" x14ac:dyDescent="0.2">
      <c r="C110" s="197"/>
      <c r="D110" s="918"/>
      <c r="E110" s="918"/>
      <c r="F110" s="918"/>
      <c r="G110" s="918"/>
      <c r="H110" s="918"/>
      <c r="I110" s="918"/>
      <c r="J110" s="918"/>
      <c r="K110" s="918"/>
      <c r="L110" s="918"/>
      <c r="M110" s="918"/>
      <c r="N110" s="918"/>
      <c r="O110" s="918"/>
    </row>
    <row r="111" spans="2:19" ht="16.5" customHeight="1" x14ac:dyDescent="0.2">
      <c r="D111" s="46" t="s">
        <v>665</v>
      </c>
      <c r="E111" s="197"/>
      <c r="F111" s="46"/>
      <c r="G111" s="46"/>
      <c r="H111" s="46"/>
      <c r="I111" s="46"/>
      <c r="J111" s="46"/>
      <c r="K111" s="46"/>
      <c r="L111" s="194"/>
      <c r="M111" s="194"/>
      <c r="N111" s="194"/>
      <c r="O111" s="133"/>
    </row>
    <row r="112" spans="2:19" ht="16.5" customHeight="1" x14ac:dyDescent="0.2">
      <c r="C112" s="923"/>
      <c r="D112" s="924"/>
      <c r="E112" s="925"/>
      <c r="F112" s="982" t="s">
        <v>666</v>
      </c>
      <c r="G112" s="982"/>
      <c r="H112" s="982"/>
      <c r="I112" s="982"/>
      <c r="J112" s="859" t="s">
        <v>144</v>
      </c>
      <c r="K112" s="864"/>
      <c r="L112" s="864"/>
      <c r="M112" s="864"/>
      <c r="N112" s="864"/>
      <c r="O112" s="860"/>
    </row>
    <row r="113" spans="2:18" ht="16.5" customHeight="1" x14ac:dyDescent="0.2">
      <c r="C113" s="997" t="s">
        <v>609</v>
      </c>
      <c r="D113" s="998"/>
      <c r="E113" s="1062"/>
      <c r="F113" s="926" t="str">
        <f>IF(基本情報!F$138="","",基本情報!F$138)</f>
        <v/>
      </c>
      <c r="G113" s="926"/>
      <c r="H113" s="926"/>
      <c r="I113" s="926"/>
      <c r="J113" s="919"/>
      <c r="K113" s="920"/>
      <c r="L113" s="920"/>
      <c r="M113" s="920"/>
      <c r="N113" s="920"/>
      <c r="O113" s="921"/>
      <c r="R113" s="3" t="str">
        <f>IF(D113="","",IF(F113="○","←OK","←付帯要件を満足させてください！！！"))</f>
        <v/>
      </c>
    </row>
    <row r="114" spans="2:18" ht="16.5" customHeight="1" x14ac:dyDescent="0.2">
      <c r="C114" s="967" t="s">
        <v>844</v>
      </c>
      <c r="D114" s="882" t="str">
        <f>IF(基本情報!$G$74="","",基本情報!$G$74)</f>
        <v/>
      </c>
      <c r="E114" s="882"/>
      <c r="F114" s="926" t="str">
        <f>IF(基本情報!G$138="","",基本情報!G$138)</f>
        <v/>
      </c>
      <c r="G114" s="926"/>
      <c r="H114" s="926"/>
      <c r="I114" s="926"/>
      <c r="J114" s="919"/>
      <c r="K114" s="920"/>
      <c r="L114" s="920"/>
      <c r="M114" s="920"/>
      <c r="N114" s="920"/>
      <c r="O114" s="921"/>
      <c r="R114" s="3" t="str">
        <f>IF(D114="","",IF(OR(F$113="〇",F114="○")=TRUE,"←OK","←付帯要件を満足させてください！！！"))</f>
        <v/>
      </c>
    </row>
    <row r="115" spans="2:18" ht="16.5" customHeight="1" x14ac:dyDescent="0.2">
      <c r="C115" s="968"/>
      <c r="D115" s="882" t="str">
        <f>IF(基本情報!$H$74="","",基本情報!$H$74)</f>
        <v/>
      </c>
      <c r="E115" s="882"/>
      <c r="F115" s="926" t="str">
        <f>IF(基本情報!H$138="","",基本情報!H$138)</f>
        <v/>
      </c>
      <c r="G115" s="926"/>
      <c r="H115" s="926"/>
      <c r="I115" s="926"/>
      <c r="J115" s="919"/>
      <c r="K115" s="920"/>
      <c r="L115" s="920"/>
      <c r="M115" s="920"/>
      <c r="N115" s="920"/>
      <c r="O115" s="921"/>
      <c r="R115" s="3" t="str">
        <f t="shared" ref="R115:R119" si="1">IF(D115="","",IF(OR(F$113="〇",F115="○")=TRUE,"←OK","←付帯要件を満足させてください！！！"))</f>
        <v/>
      </c>
    </row>
    <row r="116" spans="2:18" ht="16.5" customHeight="1" x14ac:dyDescent="0.2">
      <c r="C116" s="968"/>
      <c r="D116" s="882" t="str">
        <f>IF(基本情報!$I$74="","",基本情報!$I$74)</f>
        <v/>
      </c>
      <c r="E116" s="882"/>
      <c r="F116" s="926" t="str">
        <f>IF(基本情報!I$138="","",基本情報!I$138)</f>
        <v/>
      </c>
      <c r="G116" s="926"/>
      <c r="H116" s="926"/>
      <c r="I116" s="926"/>
      <c r="J116" s="919"/>
      <c r="K116" s="920"/>
      <c r="L116" s="920"/>
      <c r="M116" s="920"/>
      <c r="N116" s="920"/>
      <c r="O116" s="921"/>
      <c r="R116" s="3" t="str">
        <f t="shared" si="1"/>
        <v/>
      </c>
    </row>
    <row r="117" spans="2:18" ht="16.5" customHeight="1" x14ac:dyDescent="0.2">
      <c r="C117" s="968"/>
      <c r="D117" s="882" t="str">
        <f>IF(基本情報!$J$74="","",基本情報!$J$74)</f>
        <v/>
      </c>
      <c r="E117" s="882"/>
      <c r="F117" s="926" t="str">
        <f>IF(基本情報!J$138="","",基本情報!J$138)</f>
        <v/>
      </c>
      <c r="G117" s="926"/>
      <c r="H117" s="926"/>
      <c r="I117" s="926"/>
      <c r="J117" s="919"/>
      <c r="K117" s="920"/>
      <c r="L117" s="920"/>
      <c r="M117" s="920"/>
      <c r="N117" s="920"/>
      <c r="O117" s="921"/>
      <c r="R117" s="3" t="str">
        <f t="shared" si="1"/>
        <v/>
      </c>
    </row>
    <row r="118" spans="2:18" ht="16.5" customHeight="1" x14ac:dyDescent="0.2">
      <c r="C118" s="968"/>
      <c r="D118" s="882" t="str">
        <f>IF(基本情報!$K$74="","",基本情報!$K$74)</f>
        <v/>
      </c>
      <c r="E118" s="882"/>
      <c r="F118" s="926" t="str">
        <f>IF(基本情報!K$138="","",基本情報!K$138)</f>
        <v/>
      </c>
      <c r="G118" s="926"/>
      <c r="H118" s="926"/>
      <c r="I118" s="926"/>
      <c r="J118" s="919"/>
      <c r="K118" s="920"/>
      <c r="L118" s="920"/>
      <c r="M118" s="920"/>
      <c r="N118" s="920"/>
      <c r="O118" s="921"/>
      <c r="R118" s="3" t="str">
        <f t="shared" si="1"/>
        <v/>
      </c>
    </row>
    <row r="119" spans="2:18" ht="16.5" customHeight="1" x14ac:dyDescent="0.2">
      <c r="C119" s="969"/>
      <c r="D119" s="882" t="str">
        <f>IF(基本情報!$L$74="","",基本情報!$L$74)</f>
        <v/>
      </c>
      <c r="E119" s="882"/>
      <c r="F119" s="926" t="str">
        <f>IF(基本情報!L$138="","",基本情報!L$138)</f>
        <v/>
      </c>
      <c r="G119" s="926"/>
      <c r="H119" s="926"/>
      <c r="I119" s="926"/>
      <c r="J119" s="919"/>
      <c r="K119" s="920"/>
      <c r="L119" s="920"/>
      <c r="M119" s="920"/>
      <c r="N119" s="920"/>
      <c r="O119" s="921"/>
      <c r="R119" s="3" t="str">
        <f t="shared" si="1"/>
        <v/>
      </c>
    </row>
    <row r="120" spans="2:18" ht="15" customHeight="1" x14ac:dyDescent="0.2">
      <c r="C120" s="46"/>
      <c r="D120" s="197"/>
      <c r="E120" s="197"/>
      <c r="F120" s="46"/>
      <c r="G120" s="46"/>
      <c r="H120" s="46"/>
      <c r="I120" s="46"/>
      <c r="J120" s="46"/>
      <c r="K120" s="46"/>
      <c r="L120" s="194"/>
      <c r="M120" s="194"/>
      <c r="N120" s="194"/>
      <c r="O120" s="194"/>
    </row>
    <row r="121" spans="2:18" ht="16.149999999999999" customHeight="1" x14ac:dyDescent="0.2">
      <c r="C121" s="46" t="s">
        <v>667</v>
      </c>
      <c r="D121" s="197"/>
      <c r="E121" s="197"/>
      <c r="F121" s="46"/>
      <c r="G121" s="46"/>
      <c r="H121" s="46"/>
      <c r="I121" s="46"/>
      <c r="J121" s="46"/>
      <c r="K121" s="46"/>
      <c r="L121" s="194"/>
      <c r="M121" s="194"/>
      <c r="N121" s="194"/>
      <c r="O121" s="194"/>
    </row>
    <row r="122" spans="2:18" ht="18" customHeight="1" x14ac:dyDescent="0.2">
      <c r="C122" s="993" t="s">
        <v>133</v>
      </c>
      <c r="D122" s="994"/>
      <c r="E122" s="994"/>
      <c r="F122" s="994"/>
      <c r="G122" s="994"/>
      <c r="H122" s="856" t="str">
        <f>IF(基本情報!F139="","",基本情報!F139)</f>
        <v/>
      </c>
      <c r="I122" s="857"/>
      <c r="J122" s="864" t="s">
        <v>131</v>
      </c>
      <c r="K122" s="860"/>
      <c r="L122" s="856" t="str">
        <f>IF(基本情報!J139="","",基本情報!J139)</f>
        <v/>
      </c>
      <c r="M122" s="857"/>
      <c r="N122" s="864" t="s">
        <v>132</v>
      </c>
      <c r="O122" s="860"/>
      <c r="R122" s="3" t="s">
        <v>229</v>
      </c>
    </row>
    <row r="123" spans="2:18" ht="18" customHeight="1" x14ac:dyDescent="0.2">
      <c r="C123" s="993" t="s">
        <v>134</v>
      </c>
      <c r="D123" s="994"/>
      <c r="E123" s="994"/>
      <c r="F123" s="994"/>
      <c r="G123" s="994"/>
      <c r="H123" s="856" t="str">
        <f>IF(基本情報!F140="","",基本情報!F140)</f>
        <v/>
      </c>
      <c r="I123" s="857"/>
      <c r="J123" s="864" t="s">
        <v>131</v>
      </c>
      <c r="K123" s="860"/>
      <c r="L123" s="856" t="str">
        <f>IF(基本情報!J140="","",基本情報!J140)</f>
        <v/>
      </c>
      <c r="M123" s="857"/>
      <c r="N123" s="864" t="s">
        <v>132</v>
      </c>
      <c r="O123" s="860"/>
      <c r="R123" s="65" t="s">
        <v>258</v>
      </c>
    </row>
    <row r="124" spans="2:18" ht="18" customHeight="1" x14ac:dyDescent="0.2">
      <c r="C124" s="993" t="s">
        <v>135</v>
      </c>
      <c r="D124" s="994"/>
      <c r="E124" s="994"/>
      <c r="F124" s="994"/>
      <c r="G124" s="994"/>
      <c r="H124" s="856" t="str">
        <f>IF(基本情報!F141="","",基本情報!F141)</f>
        <v/>
      </c>
      <c r="I124" s="857"/>
      <c r="J124" s="864" t="s">
        <v>131</v>
      </c>
      <c r="K124" s="860"/>
      <c r="L124" s="856" t="str">
        <f>IF(基本情報!J141="","",基本情報!J141)</f>
        <v/>
      </c>
      <c r="M124" s="857"/>
      <c r="N124" s="864" t="s">
        <v>132</v>
      </c>
      <c r="O124" s="860"/>
      <c r="R124" s="65" t="s">
        <v>258</v>
      </c>
    </row>
    <row r="125" spans="2:18" ht="16.5" customHeight="1" x14ac:dyDescent="0.2">
      <c r="C125" s="1006" t="s">
        <v>522</v>
      </c>
      <c r="D125" s="1006"/>
      <c r="E125" s="1006"/>
      <c r="F125" s="1006"/>
      <c r="G125" s="1006"/>
      <c r="H125" s="1006"/>
      <c r="I125" s="1006"/>
      <c r="J125" s="1006"/>
      <c r="K125" s="1006"/>
      <c r="L125" s="1006"/>
      <c r="M125" s="1006"/>
      <c r="N125" s="1006"/>
      <c r="O125" s="1006"/>
    </row>
    <row r="126" spans="2:18" ht="17.25" customHeight="1" x14ac:dyDescent="0.2">
      <c r="D126" s="197"/>
      <c r="E126" s="197"/>
      <c r="F126" s="46"/>
      <c r="G126" s="46"/>
      <c r="H126" s="46"/>
      <c r="I126" s="46"/>
      <c r="J126" s="46"/>
      <c r="K126" s="46"/>
      <c r="L126" s="194"/>
      <c r="M126" s="194"/>
      <c r="N126" s="194"/>
      <c r="O126" s="151" t="s">
        <v>783</v>
      </c>
    </row>
    <row r="127" spans="2:18" ht="17.25" customHeight="1" x14ac:dyDescent="0.2">
      <c r="B127" s="46" t="s">
        <v>1071</v>
      </c>
      <c r="D127" s="195"/>
      <c r="E127" s="46"/>
      <c r="F127" s="46"/>
      <c r="G127" s="46"/>
      <c r="H127" s="46"/>
      <c r="I127" s="46"/>
      <c r="J127" s="46"/>
      <c r="K127" s="46"/>
      <c r="L127" s="194"/>
      <c r="M127" s="194"/>
      <c r="N127" s="194"/>
      <c r="O127" s="194"/>
    </row>
    <row r="128" spans="2:18" ht="17.25" customHeight="1" x14ac:dyDescent="0.2">
      <c r="D128" s="195"/>
      <c r="E128" s="46"/>
      <c r="F128" s="46"/>
      <c r="G128" s="46"/>
      <c r="H128" s="46"/>
      <c r="I128" s="46"/>
      <c r="J128" s="46"/>
      <c r="K128" s="46"/>
      <c r="L128" s="194"/>
      <c r="M128" s="194"/>
      <c r="N128" s="194"/>
      <c r="O128" s="194"/>
    </row>
    <row r="129" spans="2:15" ht="17.25" customHeight="1" x14ac:dyDescent="0.2">
      <c r="B129" s="3" t="s">
        <v>664</v>
      </c>
      <c r="D129" s="195"/>
      <c r="E129" s="46"/>
      <c r="F129" s="46"/>
      <c r="G129" s="46"/>
      <c r="H129" s="46"/>
      <c r="I129" s="46"/>
      <c r="J129" s="46"/>
      <c r="K129" s="46"/>
      <c r="L129" s="194"/>
      <c r="M129" s="194"/>
      <c r="N129" s="194"/>
      <c r="O129" s="194"/>
    </row>
    <row r="130" spans="2:15" ht="17.25" customHeight="1" x14ac:dyDescent="0.2">
      <c r="D130" s="195"/>
      <c r="E130" s="46"/>
      <c r="F130" s="46"/>
      <c r="G130" s="46"/>
      <c r="H130" s="46"/>
      <c r="I130" s="46"/>
      <c r="J130" s="46"/>
      <c r="K130" s="46"/>
      <c r="L130" s="194"/>
      <c r="M130" s="194"/>
      <c r="N130" s="194"/>
      <c r="O130" s="194"/>
    </row>
    <row r="131" spans="2:15" ht="9.75" customHeight="1" x14ac:dyDescent="0.2">
      <c r="D131" s="197"/>
      <c r="E131" s="197"/>
      <c r="F131" s="46"/>
      <c r="G131" s="46"/>
      <c r="H131" s="46"/>
      <c r="I131" s="46"/>
      <c r="J131" s="46"/>
      <c r="K131" s="46"/>
      <c r="L131" s="194"/>
      <c r="M131" s="194"/>
      <c r="N131" s="194"/>
      <c r="O131" s="194"/>
    </row>
    <row r="132" spans="2:15" ht="15" customHeight="1" x14ac:dyDescent="0.2">
      <c r="C132" s="46" t="s">
        <v>668</v>
      </c>
      <c r="D132" s="197"/>
      <c r="E132" s="197"/>
      <c r="F132" s="46"/>
      <c r="G132" s="46"/>
      <c r="H132" s="46"/>
      <c r="I132" s="46"/>
      <c r="J132" s="46"/>
      <c r="K132" s="46"/>
      <c r="L132" s="194"/>
      <c r="M132" s="194"/>
      <c r="N132" s="194"/>
      <c r="O132" s="194"/>
    </row>
    <row r="133" spans="2:15" ht="15" customHeight="1" x14ac:dyDescent="0.2">
      <c r="C133" s="49" t="s">
        <v>215</v>
      </c>
      <c r="D133" s="197"/>
      <c r="E133" s="197"/>
      <c r="F133" s="46"/>
      <c r="G133" s="46"/>
      <c r="H133" s="46"/>
      <c r="I133" s="46"/>
      <c r="J133" s="46"/>
      <c r="K133" s="46"/>
      <c r="L133" s="194"/>
      <c r="M133" s="194"/>
      <c r="N133" s="194"/>
      <c r="O133" s="194"/>
    </row>
    <row r="134" spans="2:15" ht="16.5" customHeight="1" x14ac:dyDescent="0.2">
      <c r="C134" s="931" t="s">
        <v>136</v>
      </c>
      <c r="D134" s="931"/>
      <c r="E134" s="931"/>
      <c r="F134" s="931"/>
      <c r="G134" s="931"/>
      <c r="H134" s="847" t="s">
        <v>137</v>
      </c>
      <c r="I134" s="847"/>
      <c r="J134" s="847"/>
      <c r="K134" s="847"/>
      <c r="L134" s="847"/>
      <c r="M134" s="847"/>
      <c r="N134" s="847"/>
      <c r="O134" s="930"/>
    </row>
    <row r="135" spans="2:15" ht="16.5" customHeight="1" x14ac:dyDescent="0.2">
      <c r="C135" s="840" t="s">
        <v>138</v>
      </c>
      <c r="D135" s="840"/>
      <c r="E135" s="840"/>
      <c r="F135" s="840"/>
      <c r="G135" s="840"/>
      <c r="H135" s="850" t="str">
        <f>IF(基本情報!B12="ＥＳＣＯ事業者",基本情報!F12,IF(基本情報!B18="ＥＳＣＯ事業者",基本情報!F18,""))</f>
        <v/>
      </c>
      <c r="I135" s="850"/>
      <c r="J135" s="850"/>
      <c r="K135" s="850"/>
      <c r="L135" s="850"/>
      <c r="M135" s="850"/>
      <c r="N135" s="850"/>
      <c r="O135" s="894"/>
    </row>
    <row r="136" spans="2:15" ht="16.5" customHeight="1" x14ac:dyDescent="0.2">
      <c r="C136" s="840" t="s">
        <v>139</v>
      </c>
      <c r="D136" s="840"/>
      <c r="E136" s="840"/>
      <c r="F136" s="840"/>
      <c r="G136" s="840"/>
      <c r="H136" s="966" t="str">
        <f>IF(H135="","",IF(基本情報!F147="","",基本情報!F147))</f>
        <v/>
      </c>
      <c r="I136" s="850"/>
      <c r="J136" s="847" t="s">
        <v>149</v>
      </c>
      <c r="K136" s="930"/>
      <c r="L136" s="850" t="str">
        <f>IF(H135="","",IF(基本情報!J147="","",基本情報!J147))</f>
        <v/>
      </c>
      <c r="M136" s="850"/>
      <c r="N136" s="847" t="s">
        <v>148</v>
      </c>
      <c r="O136" s="930"/>
    </row>
    <row r="137" spans="2:15" ht="16.5" customHeight="1" x14ac:dyDescent="0.2">
      <c r="C137" s="840" t="s">
        <v>140</v>
      </c>
      <c r="D137" s="840"/>
      <c r="E137" s="840"/>
      <c r="F137" s="840"/>
      <c r="G137" s="840"/>
      <c r="H137" s="966" t="str">
        <f>IF(H135="","",IF(基本情報!F146="","",基本情報!F146))</f>
        <v/>
      </c>
      <c r="I137" s="850"/>
      <c r="J137" s="1025" t="s">
        <v>152</v>
      </c>
      <c r="K137" s="1026"/>
      <c r="L137" s="850" t="str">
        <f>IF(H135="","",IF(基本情報!J146="","",基本情報!J146))</f>
        <v/>
      </c>
      <c r="M137" s="850"/>
      <c r="N137" s="1089" t="s">
        <v>151</v>
      </c>
      <c r="O137" s="912"/>
    </row>
    <row r="138" spans="2:15" ht="16.5" customHeight="1" x14ac:dyDescent="0.2">
      <c r="C138" s="840" t="s">
        <v>141</v>
      </c>
      <c r="D138" s="840"/>
      <c r="E138" s="840"/>
      <c r="F138" s="840"/>
      <c r="G138" s="840"/>
      <c r="H138" s="78" t="s">
        <v>145</v>
      </c>
      <c r="I138" s="963" t="str">
        <f>IF(H135="","",IF(基本情報!F148="","",基本情報!F148))</f>
        <v/>
      </c>
      <c r="J138" s="964"/>
      <c r="K138" s="82" t="s">
        <v>146</v>
      </c>
      <c r="L138" s="979" t="str">
        <f>IF(H135="","",IF(基本情報!F149="","",基本情報!F149))</f>
        <v/>
      </c>
      <c r="M138" s="980"/>
      <c r="N138" s="80" t="str">
        <f>IF(H135="","",IF(基本情報!F150="","",基本情報!F150))</f>
        <v/>
      </c>
      <c r="O138" s="79" t="s">
        <v>147</v>
      </c>
    </row>
    <row r="139" spans="2:15" ht="16.5" customHeight="1" x14ac:dyDescent="0.2">
      <c r="C139" s="840" t="s">
        <v>142</v>
      </c>
      <c r="D139" s="840"/>
      <c r="E139" s="840"/>
      <c r="F139" s="840"/>
      <c r="G139" s="840"/>
      <c r="H139" s="1090" t="str">
        <f>IF(H135="","",IF(基本情報!F151="","",基本情報!F151))</f>
        <v/>
      </c>
      <c r="I139" s="1091"/>
      <c r="J139" s="1091"/>
      <c r="K139" s="1091"/>
      <c r="L139" s="1091"/>
      <c r="M139" s="1091"/>
      <c r="N139" s="1091"/>
      <c r="O139" s="1092"/>
    </row>
    <row r="140" spans="2:15" ht="16.5" customHeight="1" x14ac:dyDescent="0.2">
      <c r="B140" s="46"/>
      <c r="C140" s="840" t="s">
        <v>143</v>
      </c>
      <c r="D140" s="840"/>
      <c r="E140" s="840"/>
      <c r="F140" s="840"/>
      <c r="G140" s="840"/>
      <c r="H140" s="966" t="str">
        <f>IF(H135="","",IF(基本情報!F152="","",基本情報!F152))</f>
        <v/>
      </c>
      <c r="I140" s="850"/>
      <c r="J140" s="850"/>
      <c r="K140" s="850"/>
      <c r="L140" s="850"/>
      <c r="M140" s="850"/>
      <c r="N140" s="850"/>
      <c r="O140" s="894"/>
    </row>
    <row r="141" spans="2:15" ht="16.5" customHeight="1" x14ac:dyDescent="0.2">
      <c r="C141" s="840" t="s">
        <v>144</v>
      </c>
      <c r="D141" s="840"/>
      <c r="E141" s="840"/>
      <c r="F141" s="840"/>
      <c r="G141" s="840"/>
      <c r="H141" s="927"/>
      <c r="I141" s="928"/>
      <c r="J141" s="928"/>
      <c r="K141" s="928"/>
      <c r="L141" s="928"/>
      <c r="M141" s="928"/>
      <c r="N141" s="928"/>
      <c r="O141" s="929"/>
    </row>
    <row r="142" spans="2:15" ht="7.5" customHeight="1" x14ac:dyDescent="0.2">
      <c r="G142" s="46"/>
      <c r="H142" s="46"/>
      <c r="I142" s="46"/>
      <c r="J142" s="46"/>
      <c r="K142" s="46"/>
      <c r="L142" s="194"/>
      <c r="M142" s="194"/>
      <c r="N142" s="194"/>
      <c r="O142" s="194"/>
    </row>
    <row r="143" spans="2:15" ht="16.5" customHeight="1" x14ac:dyDescent="0.2"/>
    <row r="144" spans="2:15" ht="15" customHeight="1" x14ac:dyDescent="0.2">
      <c r="C144" s="3" t="s">
        <v>416</v>
      </c>
    </row>
    <row r="145" spans="3:15" ht="15" customHeight="1" x14ac:dyDescent="0.2">
      <c r="C145" s="49" t="s">
        <v>216</v>
      </c>
    </row>
    <row r="146" spans="3:15" ht="18.75" customHeight="1" x14ac:dyDescent="0.2">
      <c r="C146" s="931" t="s">
        <v>136</v>
      </c>
      <c r="D146" s="931"/>
      <c r="E146" s="931"/>
      <c r="F146" s="931"/>
      <c r="G146" s="931"/>
      <c r="H146" s="847" t="s">
        <v>137</v>
      </c>
      <c r="I146" s="847"/>
      <c r="J146" s="847"/>
      <c r="K146" s="847"/>
      <c r="L146" s="847"/>
      <c r="M146" s="847"/>
      <c r="N146" s="847"/>
      <c r="O146" s="930"/>
    </row>
    <row r="147" spans="3:15" ht="18.75" customHeight="1" x14ac:dyDescent="0.2">
      <c r="C147" s="840" t="s">
        <v>251</v>
      </c>
      <c r="D147" s="840"/>
      <c r="E147" s="840"/>
      <c r="F147" s="840"/>
      <c r="G147" s="840"/>
      <c r="H147" s="847">
        <f>IF(基本情報!B12="リース事業者",基本情報!F12,IF(基本情報!B18="リース事業者",基本情報!F18,""))</f>
        <v>0</v>
      </c>
      <c r="I147" s="847"/>
      <c r="J147" s="847"/>
      <c r="K147" s="847"/>
      <c r="L147" s="847"/>
      <c r="M147" s="847"/>
      <c r="N147" s="847"/>
      <c r="O147" s="930"/>
    </row>
    <row r="148" spans="3:15" ht="15.75" customHeight="1" x14ac:dyDescent="0.2">
      <c r="C148" s="935" t="s">
        <v>153</v>
      </c>
      <c r="D148" s="815"/>
      <c r="E148" s="815"/>
      <c r="F148" s="815"/>
      <c r="G148" s="816"/>
      <c r="H148" s="932"/>
      <c r="I148" s="933"/>
      <c r="J148" s="933"/>
      <c r="K148" s="933"/>
      <c r="L148" s="933"/>
      <c r="M148" s="933"/>
      <c r="N148" s="933"/>
      <c r="O148" s="934"/>
    </row>
    <row r="149" spans="3:15" ht="15.75" customHeight="1" x14ac:dyDescent="0.2">
      <c r="C149" s="936"/>
      <c r="D149" s="767"/>
      <c r="E149" s="767"/>
      <c r="F149" s="767"/>
      <c r="G149" s="937"/>
      <c r="H149" s="200"/>
      <c r="I149" s="201"/>
      <c r="J149" s="201"/>
      <c r="K149" s="201"/>
      <c r="L149" s="201"/>
      <c r="M149" s="201"/>
      <c r="N149" s="201"/>
      <c r="O149" s="202"/>
    </row>
    <row r="150" spans="3:15" ht="15.75" customHeight="1" x14ac:dyDescent="0.2">
      <c r="C150" s="936"/>
      <c r="D150" s="767"/>
      <c r="E150" s="767"/>
      <c r="F150" s="767"/>
      <c r="G150" s="937"/>
      <c r="H150" s="200"/>
      <c r="I150" s="201"/>
      <c r="J150" s="201"/>
      <c r="K150" s="201"/>
      <c r="L150" s="201"/>
      <c r="M150" s="201"/>
      <c r="N150" s="201"/>
      <c r="O150" s="202"/>
    </row>
    <row r="151" spans="3:15" ht="15.75" customHeight="1" x14ac:dyDescent="0.2">
      <c r="C151" s="936"/>
      <c r="D151" s="767"/>
      <c r="E151" s="767"/>
      <c r="F151" s="767"/>
      <c r="G151" s="937"/>
      <c r="H151" s="200"/>
      <c r="I151" s="201"/>
      <c r="J151" s="201"/>
      <c r="K151" s="201"/>
      <c r="L151" s="201"/>
      <c r="M151" s="201"/>
      <c r="N151" s="201"/>
      <c r="O151" s="202"/>
    </row>
    <row r="152" spans="3:15" ht="15.75" customHeight="1" x14ac:dyDescent="0.2">
      <c r="C152" s="936"/>
      <c r="D152" s="767"/>
      <c r="E152" s="767"/>
      <c r="F152" s="767"/>
      <c r="G152" s="937"/>
      <c r="H152" s="200"/>
      <c r="I152" s="201"/>
      <c r="J152" s="201"/>
      <c r="K152" s="201"/>
      <c r="L152" s="201"/>
      <c r="M152" s="201"/>
      <c r="N152" s="201"/>
      <c r="O152" s="202"/>
    </row>
    <row r="153" spans="3:15" ht="15.75" customHeight="1" x14ac:dyDescent="0.2">
      <c r="C153" s="936"/>
      <c r="D153" s="767"/>
      <c r="E153" s="767"/>
      <c r="F153" s="767"/>
      <c r="G153" s="937"/>
      <c r="H153" s="200"/>
      <c r="I153" s="201"/>
      <c r="J153" s="201"/>
      <c r="K153" s="201"/>
      <c r="L153" s="201"/>
      <c r="M153" s="201"/>
      <c r="N153" s="201"/>
      <c r="O153" s="202"/>
    </row>
    <row r="154" spans="3:15" ht="15.75" customHeight="1" x14ac:dyDescent="0.2">
      <c r="C154" s="936"/>
      <c r="D154" s="767"/>
      <c r="E154" s="767"/>
      <c r="F154" s="767"/>
      <c r="G154" s="937"/>
      <c r="H154" s="200"/>
      <c r="I154" s="201"/>
      <c r="J154" s="201"/>
      <c r="K154" s="201"/>
      <c r="L154" s="201"/>
      <c r="M154" s="201"/>
      <c r="N154" s="201"/>
      <c r="O154" s="202"/>
    </row>
    <row r="155" spans="3:15" ht="15.75" customHeight="1" x14ac:dyDescent="0.2">
      <c r="C155" s="936"/>
      <c r="D155" s="767"/>
      <c r="E155" s="767"/>
      <c r="F155" s="767"/>
      <c r="G155" s="937"/>
      <c r="H155" s="200"/>
      <c r="I155" s="201"/>
      <c r="J155" s="201"/>
      <c r="K155" s="201"/>
      <c r="L155" s="201"/>
      <c r="M155" s="201"/>
      <c r="N155" s="201"/>
      <c r="O155" s="202"/>
    </row>
    <row r="156" spans="3:15" ht="15.75" customHeight="1" x14ac:dyDescent="0.2">
      <c r="C156" s="936"/>
      <c r="D156" s="767"/>
      <c r="E156" s="767"/>
      <c r="F156" s="767"/>
      <c r="G156" s="937"/>
      <c r="H156" s="200"/>
      <c r="I156" s="201"/>
      <c r="J156" s="201"/>
      <c r="K156" s="201"/>
      <c r="L156" s="201"/>
      <c r="M156" s="201"/>
      <c r="N156" s="201"/>
      <c r="O156" s="202"/>
    </row>
    <row r="157" spans="3:15" ht="15.75" customHeight="1" x14ac:dyDescent="0.2">
      <c r="C157" s="936"/>
      <c r="D157" s="767"/>
      <c r="E157" s="767"/>
      <c r="F157" s="767"/>
      <c r="G157" s="937"/>
      <c r="H157" s="200"/>
      <c r="I157" s="201"/>
      <c r="J157" s="201"/>
      <c r="K157" s="201"/>
      <c r="L157" s="201"/>
      <c r="M157" s="201"/>
      <c r="N157" s="201"/>
      <c r="O157" s="202"/>
    </row>
    <row r="158" spans="3:15" ht="15.75" customHeight="1" x14ac:dyDescent="0.2">
      <c r="C158" s="936"/>
      <c r="D158" s="767"/>
      <c r="E158" s="767"/>
      <c r="F158" s="767"/>
      <c r="G158" s="937"/>
      <c r="H158" s="200"/>
      <c r="I158" s="201"/>
      <c r="J158" s="201"/>
      <c r="K158" s="201"/>
      <c r="L158" s="201"/>
      <c r="M158" s="201"/>
      <c r="N158" s="201"/>
      <c r="O158" s="202"/>
    </row>
    <row r="159" spans="3:15" ht="15.75" customHeight="1" x14ac:dyDescent="0.2">
      <c r="C159" s="936"/>
      <c r="D159" s="767"/>
      <c r="E159" s="767"/>
      <c r="F159" s="767"/>
      <c r="G159" s="937"/>
      <c r="H159" s="200"/>
      <c r="I159" s="201"/>
      <c r="J159" s="201"/>
      <c r="K159" s="201"/>
      <c r="L159" s="201"/>
      <c r="M159" s="201"/>
      <c r="N159" s="201"/>
      <c r="O159" s="202"/>
    </row>
    <row r="160" spans="3:15" ht="15.75" customHeight="1" x14ac:dyDescent="0.2">
      <c r="C160" s="938"/>
      <c r="D160" s="939"/>
      <c r="E160" s="939"/>
      <c r="F160" s="939"/>
      <c r="G160" s="940"/>
      <c r="H160" s="203"/>
      <c r="I160" s="204"/>
      <c r="J160" s="204"/>
      <c r="K160" s="204"/>
      <c r="L160" s="204"/>
      <c r="M160" s="204"/>
      <c r="N160" s="204"/>
      <c r="O160" s="205"/>
    </row>
    <row r="161" spans="3:15" ht="15.75" customHeight="1" x14ac:dyDescent="0.2">
      <c r="C161" s="935" t="s">
        <v>154</v>
      </c>
      <c r="D161" s="815"/>
      <c r="E161" s="815"/>
      <c r="F161" s="815"/>
      <c r="G161" s="816"/>
      <c r="H161" s="954"/>
      <c r="I161" s="955"/>
      <c r="J161" s="955"/>
      <c r="K161" s="955"/>
      <c r="L161" s="955"/>
      <c r="M161" s="955"/>
      <c r="N161" s="955"/>
      <c r="O161" s="956"/>
    </row>
    <row r="162" spans="3:15" ht="15.75" customHeight="1" x14ac:dyDescent="0.2">
      <c r="C162" s="936"/>
      <c r="D162" s="767"/>
      <c r="E162" s="767"/>
      <c r="F162" s="767"/>
      <c r="G162" s="937"/>
      <c r="H162" s="55"/>
      <c r="I162" s="56"/>
      <c r="J162" s="56"/>
      <c r="K162" s="56"/>
      <c r="L162" s="56"/>
      <c r="M162" s="56"/>
      <c r="N162" s="56"/>
      <c r="O162" s="57"/>
    </row>
    <row r="163" spans="3:15" ht="15.75" customHeight="1" x14ac:dyDescent="0.2">
      <c r="C163" s="936"/>
      <c r="D163" s="767"/>
      <c r="E163" s="767"/>
      <c r="F163" s="767"/>
      <c r="G163" s="937"/>
      <c r="H163" s="55"/>
      <c r="I163" s="56"/>
      <c r="J163" s="56"/>
      <c r="K163" s="56"/>
      <c r="L163" s="56"/>
      <c r="M163" s="56"/>
      <c r="N163" s="56"/>
      <c r="O163" s="57"/>
    </row>
    <row r="164" spans="3:15" ht="15.75" customHeight="1" x14ac:dyDescent="0.2">
      <c r="C164" s="936"/>
      <c r="D164" s="767"/>
      <c r="E164" s="767"/>
      <c r="F164" s="767"/>
      <c r="G164" s="937"/>
      <c r="H164" s="55"/>
      <c r="I164" s="56"/>
      <c r="J164" s="56"/>
      <c r="K164" s="56"/>
      <c r="L164" s="56"/>
      <c r="M164" s="56"/>
      <c r="N164" s="56"/>
      <c r="O164" s="57"/>
    </row>
    <row r="165" spans="3:15" ht="15.75" customHeight="1" x14ac:dyDescent="0.2">
      <c r="C165" s="936"/>
      <c r="D165" s="767"/>
      <c r="E165" s="767"/>
      <c r="F165" s="767"/>
      <c r="G165" s="937"/>
      <c r="H165" s="55"/>
      <c r="I165" s="56"/>
      <c r="J165" s="56"/>
      <c r="K165" s="56"/>
      <c r="L165" s="56"/>
      <c r="M165" s="56"/>
      <c r="N165" s="56"/>
      <c r="O165" s="57"/>
    </row>
    <row r="166" spans="3:15" ht="15.75" customHeight="1" x14ac:dyDescent="0.2">
      <c r="C166" s="936"/>
      <c r="D166" s="767"/>
      <c r="E166" s="767"/>
      <c r="F166" s="767"/>
      <c r="G166" s="937"/>
      <c r="H166" s="55"/>
      <c r="I166" s="56"/>
      <c r="J166" s="56"/>
      <c r="K166" s="56"/>
      <c r="L166" s="56"/>
      <c r="M166" s="56"/>
      <c r="N166" s="56"/>
      <c r="O166" s="57"/>
    </row>
    <row r="167" spans="3:15" ht="15.75" customHeight="1" x14ac:dyDescent="0.2">
      <c r="C167" s="936"/>
      <c r="D167" s="767"/>
      <c r="E167" s="767"/>
      <c r="F167" s="767"/>
      <c r="G167" s="937"/>
      <c r="H167" s="55"/>
      <c r="I167" s="56"/>
      <c r="J167" s="56"/>
      <c r="K167" s="56"/>
      <c r="L167" s="56"/>
      <c r="M167" s="56"/>
      <c r="N167" s="56"/>
      <c r="O167" s="57"/>
    </row>
    <row r="168" spans="3:15" ht="15.75" customHeight="1" x14ac:dyDescent="0.2">
      <c r="C168" s="936"/>
      <c r="D168" s="767"/>
      <c r="E168" s="767"/>
      <c r="F168" s="767"/>
      <c r="G168" s="937"/>
      <c r="H168" s="55"/>
      <c r="I168" s="56"/>
      <c r="J168" s="56"/>
      <c r="K168" s="56"/>
      <c r="L168" s="56"/>
      <c r="M168" s="56"/>
      <c r="N168" s="56"/>
      <c r="O168" s="57"/>
    </row>
    <row r="169" spans="3:15" ht="15.75" customHeight="1" x14ac:dyDescent="0.2">
      <c r="C169" s="936"/>
      <c r="D169" s="767"/>
      <c r="E169" s="767"/>
      <c r="F169" s="767"/>
      <c r="G169" s="937"/>
      <c r="H169" s="55"/>
      <c r="I169" s="56"/>
      <c r="J169" s="56"/>
      <c r="K169" s="56"/>
      <c r="L169" s="56"/>
      <c r="M169" s="56"/>
      <c r="N169" s="56"/>
      <c r="O169" s="57"/>
    </row>
    <row r="170" spans="3:15" ht="15.75" customHeight="1" x14ac:dyDescent="0.2">
      <c r="C170" s="936"/>
      <c r="D170" s="767"/>
      <c r="E170" s="767"/>
      <c r="F170" s="767"/>
      <c r="G170" s="937"/>
      <c r="H170" s="55"/>
      <c r="I170" s="56"/>
      <c r="J170" s="56"/>
      <c r="K170" s="56"/>
      <c r="L170" s="56"/>
      <c r="M170" s="56"/>
      <c r="N170" s="56"/>
      <c r="O170" s="57"/>
    </row>
    <row r="171" spans="3:15" ht="15.75" customHeight="1" x14ac:dyDescent="0.2">
      <c r="C171" s="936"/>
      <c r="D171" s="767"/>
      <c r="E171" s="767"/>
      <c r="F171" s="767"/>
      <c r="G171" s="937"/>
      <c r="H171" s="55"/>
      <c r="I171" s="56"/>
      <c r="J171" s="56"/>
      <c r="K171" s="56"/>
      <c r="L171" s="56"/>
      <c r="M171" s="56"/>
      <c r="N171" s="56"/>
      <c r="O171" s="57"/>
    </row>
    <row r="172" spans="3:15" ht="15.75" customHeight="1" x14ac:dyDescent="0.2">
      <c r="C172" s="938"/>
      <c r="D172" s="939"/>
      <c r="E172" s="939"/>
      <c r="F172" s="939"/>
      <c r="G172" s="940"/>
      <c r="H172" s="58"/>
      <c r="I172" s="59"/>
      <c r="J172" s="59"/>
      <c r="K172" s="59"/>
      <c r="L172" s="59"/>
      <c r="M172" s="59"/>
      <c r="N172" s="59"/>
      <c r="O172" s="60"/>
    </row>
    <row r="173" spans="3:15" ht="18.75" customHeight="1" x14ac:dyDescent="0.2">
      <c r="C173" s="840" t="s">
        <v>155</v>
      </c>
      <c r="D173" s="840"/>
      <c r="E173" s="840"/>
      <c r="F173" s="840"/>
      <c r="G173" s="840"/>
      <c r="H173" s="78" t="s">
        <v>145</v>
      </c>
      <c r="I173" s="963" t="str">
        <f>IF(H147="","",IF(基本情報!F153="","",基本情報!F153))</f>
        <v/>
      </c>
      <c r="J173" s="964"/>
      <c r="K173" s="82" t="s">
        <v>146</v>
      </c>
      <c r="L173" s="979" t="str">
        <f>IF(H147="","",IF(基本情報!F154="","",基本情報!F154))</f>
        <v/>
      </c>
      <c r="M173" s="980"/>
      <c r="N173" s="80">
        <f>IF(H147="","",IF(基本情報!F155="","",基本情報!F155))</f>
        <v>15</v>
      </c>
      <c r="O173" s="79" t="s">
        <v>147</v>
      </c>
    </row>
    <row r="174" spans="3:15" ht="18.75" customHeight="1" x14ac:dyDescent="0.2">
      <c r="C174" s="840" t="s">
        <v>144</v>
      </c>
      <c r="D174" s="840"/>
      <c r="E174" s="840"/>
      <c r="F174" s="840"/>
      <c r="G174" s="840"/>
      <c r="H174" s="927"/>
      <c r="I174" s="928"/>
      <c r="J174" s="928"/>
      <c r="K174" s="928"/>
      <c r="L174" s="928"/>
      <c r="M174" s="928"/>
      <c r="N174" s="928"/>
      <c r="O174" s="929"/>
    </row>
    <row r="175" spans="3:15" ht="10.5" customHeight="1" x14ac:dyDescent="0.2"/>
    <row r="176" spans="3:15" ht="18" customHeight="1" x14ac:dyDescent="0.2">
      <c r="O176" s="151" t="s">
        <v>783</v>
      </c>
    </row>
    <row r="177" spans="2:18" ht="18" customHeight="1" x14ac:dyDescent="0.2">
      <c r="B177" s="46" t="s">
        <v>1072</v>
      </c>
      <c r="D177" s="195"/>
    </row>
    <row r="178" spans="2:18" ht="8.25" customHeight="1" x14ac:dyDescent="0.2">
      <c r="D178" s="195"/>
    </row>
    <row r="179" spans="2:18" ht="18" customHeight="1" x14ac:dyDescent="0.2">
      <c r="B179" s="3" t="s">
        <v>664</v>
      </c>
      <c r="D179" s="195"/>
    </row>
    <row r="180" spans="2:18" ht="18" customHeight="1" x14ac:dyDescent="0.2">
      <c r="D180" s="195"/>
    </row>
    <row r="181" spans="2:18" ht="15" customHeight="1" x14ac:dyDescent="0.2">
      <c r="C181" s="3" t="s">
        <v>417</v>
      </c>
    </row>
    <row r="182" spans="2:18" ht="15" customHeight="1" x14ac:dyDescent="0.2">
      <c r="C182" s="931" t="s">
        <v>394</v>
      </c>
      <c r="D182" s="931"/>
      <c r="E182" s="931"/>
      <c r="F182" s="931"/>
      <c r="G182" s="931"/>
      <c r="H182" s="931"/>
      <c r="I182" s="978" t="s">
        <v>157</v>
      </c>
      <c r="J182" s="847"/>
      <c r="K182" s="847"/>
      <c r="L182" s="847"/>
      <c r="M182" s="847"/>
      <c r="N182" s="847"/>
      <c r="O182" s="930"/>
    </row>
    <row r="183" spans="2:18" ht="15" customHeight="1" x14ac:dyDescent="0.2">
      <c r="C183" s="931" t="s">
        <v>423</v>
      </c>
      <c r="D183" s="931"/>
      <c r="E183" s="931"/>
      <c r="F183" s="931"/>
      <c r="G183" s="931"/>
      <c r="H183" s="931"/>
      <c r="I183" s="966" t="str">
        <f>IF(基本情報!F26="","",基本情報!F26&amp;基本情報!G26&amp;基本情報!H26)</f>
        <v/>
      </c>
      <c r="J183" s="850"/>
      <c r="K183" s="681" t="str">
        <f>IF(基本情報!F27="","","東京都"&amp;基本情報!F27&amp;基本情報!F28)</f>
        <v/>
      </c>
      <c r="L183" s="681"/>
      <c r="M183" s="681"/>
      <c r="N183" s="681"/>
      <c r="O183" s="682"/>
    </row>
    <row r="184" spans="2:18" ht="15" customHeight="1" x14ac:dyDescent="0.2">
      <c r="C184" s="913" t="s">
        <v>395</v>
      </c>
      <c r="D184" s="957" t="s">
        <v>501</v>
      </c>
      <c r="E184" s="958"/>
      <c r="F184" s="950" t="s">
        <v>396</v>
      </c>
      <c r="G184" s="951"/>
      <c r="H184" s="952"/>
      <c r="I184" s="917" t="str">
        <f>IF(基本情報!F157="","",基本情報!F157)</f>
        <v/>
      </c>
      <c r="J184" s="917"/>
      <c r="K184" s="917"/>
      <c r="L184" s="917"/>
      <c r="M184" s="942" t="s">
        <v>669</v>
      </c>
      <c r="N184" s="942"/>
      <c r="O184" s="943"/>
      <c r="R184" s="65"/>
    </row>
    <row r="185" spans="2:18" ht="15" customHeight="1" x14ac:dyDescent="0.2">
      <c r="C185" s="914"/>
      <c r="D185" s="959"/>
      <c r="E185" s="960"/>
      <c r="F185" s="947" t="s">
        <v>397</v>
      </c>
      <c r="G185" s="948"/>
      <c r="H185" s="949"/>
      <c r="I185" s="917" t="str">
        <f>IF(基本情報!F158="","",基本情報!F158)</f>
        <v/>
      </c>
      <c r="J185" s="917"/>
      <c r="K185" s="917"/>
      <c r="L185" s="917"/>
      <c r="M185" s="206"/>
      <c r="N185" s="206" t="s">
        <v>158</v>
      </c>
      <c r="O185" s="207"/>
      <c r="R185" s="65"/>
    </row>
    <row r="186" spans="2:18" ht="15" customHeight="1" x14ac:dyDescent="0.2">
      <c r="C186" s="914"/>
      <c r="D186" s="959"/>
      <c r="E186" s="960"/>
      <c r="F186" s="941" t="s">
        <v>398</v>
      </c>
      <c r="G186" s="941"/>
      <c r="H186" s="941"/>
      <c r="I186" s="917" t="str">
        <f>IF(基本情報!F159="","",基本情報!F159)</f>
        <v/>
      </c>
      <c r="J186" s="917"/>
      <c r="K186" s="917"/>
      <c r="L186" s="917"/>
      <c r="M186" s="942" t="s">
        <v>158</v>
      </c>
      <c r="N186" s="942"/>
      <c r="O186" s="943"/>
      <c r="R186" s="65"/>
    </row>
    <row r="187" spans="2:18" ht="15" customHeight="1" x14ac:dyDescent="0.2">
      <c r="C187" s="914"/>
      <c r="D187" s="959"/>
      <c r="E187" s="960"/>
      <c r="F187" s="941" t="s">
        <v>399</v>
      </c>
      <c r="G187" s="941"/>
      <c r="H187" s="941"/>
      <c r="I187" s="953" t="str">
        <f>IF(I184="","",I186/I184)</f>
        <v/>
      </c>
      <c r="J187" s="953"/>
      <c r="K187" s="953"/>
      <c r="L187" s="953"/>
      <c r="M187" s="864" t="s">
        <v>671</v>
      </c>
      <c r="N187" s="942"/>
      <c r="O187" s="943"/>
      <c r="R187" s="37"/>
    </row>
    <row r="188" spans="2:18" ht="15" customHeight="1" x14ac:dyDescent="0.2">
      <c r="C188" s="914"/>
      <c r="D188" s="959"/>
      <c r="E188" s="960"/>
      <c r="F188" s="965" t="s">
        <v>535</v>
      </c>
      <c r="G188" s="941"/>
      <c r="H188" s="941"/>
      <c r="I188" s="916" t="str">
        <f>IF(基本情報!F161="","",基本情報!F161)</f>
        <v/>
      </c>
      <c r="J188" s="917"/>
      <c r="K188" s="917"/>
      <c r="L188" s="917"/>
      <c r="M188" s="864" t="s">
        <v>375</v>
      </c>
      <c r="N188" s="942"/>
      <c r="O188" s="943"/>
      <c r="R188" s="37"/>
    </row>
    <row r="189" spans="2:18" ht="15" customHeight="1" x14ac:dyDescent="0.2">
      <c r="C189" s="914"/>
      <c r="D189" s="961"/>
      <c r="E189" s="962"/>
      <c r="F189" s="947" t="s">
        <v>503</v>
      </c>
      <c r="G189" s="948"/>
      <c r="H189" s="949"/>
      <c r="I189" s="944"/>
      <c r="J189" s="945"/>
      <c r="K189" s="945"/>
      <c r="L189" s="945"/>
      <c r="M189" s="945"/>
      <c r="N189" s="945"/>
      <c r="O189" s="946"/>
      <c r="R189" s="37" t="s">
        <v>332</v>
      </c>
    </row>
    <row r="190" spans="2:18" ht="15" customHeight="1" x14ac:dyDescent="0.2">
      <c r="C190" s="914"/>
      <c r="D190" s="957" t="str">
        <f>IF(基本情報!G74="","",基本情報!G74)</f>
        <v/>
      </c>
      <c r="E190" s="958"/>
      <c r="F190" s="950" t="s">
        <v>396</v>
      </c>
      <c r="G190" s="951"/>
      <c r="H190" s="952"/>
      <c r="I190" s="917" t="str">
        <f>IF(基本情報!G157="","",基本情報!G157)</f>
        <v/>
      </c>
      <c r="J190" s="917"/>
      <c r="K190" s="917"/>
      <c r="L190" s="917"/>
      <c r="M190" s="942" t="s">
        <v>670</v>
      </c>
      <c r="N190" s="942"/>
      <c r="O190" s="943"/>
      <c r="R190" s="37"/>
    </row>
    <row r="191" spans="2:18" ht="15" customHeight="1" x14ac:dyDescent="0.2">
      <c r="C191" s="914"/>
      <c r="D191" s="959"/>
      <c r="E191" s="960"/>
      <c r="F191" s="947" t="s">
        <v>397</v>
      </c>
      <c r="G191" s="948"/>
      <c r="H191" s="949"/>
      <c r="I191" s="917" t="str">
        <f>IF(基本情報!G158="","",基本情報!G158)</f>
        <v/>
      </c>
      <c r="J191" s="917"/>
      <c r="K191" s="917"/>
      <c r="L191" s="917"/>
      <c r="M191" s="206"/>
      <c r="N191" s="206" t="s">
        <v>158</v>
      </c>
      <c r="O191" s="207"/>
      <c r="R191" s="37"/>
    </row>
    <row r="192" spans="2:18" ht="15" customHeight="1" x14ac:dyDescent="0.2">
      <c r="C192" s="914"/>
      <c r="D192" s="959"/>
      <c r="E192" s="960"/>
      <c r="F192" s="941" t="s">
        <v>398</v>
      </c>
      <c r="G192" s="941"/>
      <c r="H192" s="941"/>
      <c r="I192" s="917" t="str">
        <f>IF(基本情報!G159="","",基本情報!G159)</f>
        <v/>
      </c>
      <c r="J192" s="917"/>
      <c r="K192" s="917"/>
      <c r="L192" s="917"/>
      <c r="M192" s="942" t="s">
        <v>158</v>
      </c>
      <c r="N192" s="942"/>
      <c r="O192" s="943"/>
      <c r="R192" s="37"/>
    </row>
    <row r="193" spans="3:18" ht="15" customHeight="1" x14ac:dyDescent="0.2">
      <c r="C193" s="914"/>
      <c r="D193" s="959"/>
      <c r="E193" s="960"/>
      <c r="F193" s="941" t="s">
        <v>399</v>
      </c>
      <c r="G193" s="941"/>
      <c r="H193" s="941"/>
      <c r="I193" s="953" t="str">
        <f>IF(I190="","",I192/I190)</f>
        <v/>
      </c>
      <c r="J193" s="953"/>
      <c r="K193" s="953"/>
      <c r="L193" s="953"/>
      <c r="M193" s="864" t="s">
        <v>671</v>
      </c>
      <c r="N193" s="942"/>
      <c r="O193" s="943"/>
      <c r="R193" s="37"/>
    </row>
    <row r="194" spans="3:18" ht="15" customHeight="1" x14ac:dyDescent="0.2">
      <c r="C194" s="914"/>
      <c r="D194" s="959"/>
      <c r="E194" s="960"/>
      <c r="F194" s="965" t="s">
        <v>535</v>
      </c>
      <c r="G194" s="941"/>
      <c r="H194" s="941"/>
      <c r="I194" s="916" t="str">
        <f>IF(基本情報!G161="","",基本情報!G161)</f>
        <v/>
      </c>
      <c r="J194" s="917"/>
      <c r="K194" s="917"/>
      <c r="L194" s="917"/>
      <c r="M194" s="864" t="s">
        <v>375</v>
      </c>
      <c r="N194" s="942"/>
      <c r="O194" s="943"/>
      <c r="R194" s="37"/>
    </row>
    <row r="195" spans="3:18" ht="15" customHeight="1" x14ac:dyDescent="0.2">
      <c r="C195" s="914"/>
      <c r="D195" s="961"/>
      <c r="E195" s="962"/>
      <c r="F195" s="947" t="s">
        <v>503</v>
      </c>
      <c r="G195" s="948"/>
      <c r="H195" s="949"/>
      <c r="I195" s="944"/>
      <c r="J195" s="945"/>
      <c r="K195" s="945"/>
      <c r="L195" s="945"/>
      <c r="M195" s="945"/>
      <c r="N195" s="945"/>
      <c r="O195" s="946"/>
      <c r="R195" s="37" t="s">
        <v>332</v>
      </c>
    </row>
    <row r="196" spans="3:18" ht="15" customHeight="1" x14ac:dyDescent="0.2">
      <c r="C196" s="914"/>
      <c r="D196" s="957" t="str">
        <f>IF(基本情報!H74="","",基本情報!H74)</f>
        <v/>
      </c>
      <c r="E196" s="958"/>
      <c r="F196" s="950" t="s">
        <v>396</v>
      </c>
      <c r="G196" s="951"/>
      <c r="H196" s="952"/>
      <c r="I196" s="916" t="str">
        <f>IF(基本情報!H157="","",基本情報!H157)</f>
        <v/>
      </c>
      <c r="J196" s="917"/>
      <c r="K196" s="917"/>
      <c r="L196" s="917"/>
      <c r="M196" s="942" t="s">
        <v>670</v>
      </c>
      <c r="N196" s="942"/>
      <c r="O196" s="943"/>
      <c r="R196" s="37"/>
    </row>
    <row r="197" spans="3:18" ht="15" customHeight="1" x14ac:dyDescent="0.2">
      <c r="C197" s="914"/>
      <c r="D197" s="959"/>
      <c r="E197" s="960"/>
      <c r="F197" s="947" t="s">
        <v>397</v>
      </c>
      <c r="G197" s="948"/>
      <c r="H197" s="949"/>
      <c r="I197" s="916" t="str">
        <f>IF(基本情報!H158="","",基本情報!H158)</f>
        <v/>
      </c>
      <c r="J197" s="917"/>
      <c r="K197" s="917"/>
      <c r="L197" s="917"/>
      <c r="M197" s="206"/>
      <c r="N197" s="206" t="s">
        <v>158</v>
      </c>
      <c r="O197" s="207"/>
      <c r="R197" s="37"/>
    </row>
    <row r="198" spans="3:18" ht="15" customHeight="1" x14ac:dyDescent="0.2">
      <c r="C198" s="914"/>
      <c r="D198" s="959"/>
      <c r="E198" s="960"/>
      <c r="F198" s="941" t="s">
        <v>398</v>
      </c>
      <c r="G198" s="941"/>
      <c r="H198" s="941"/>
      <c r="I198" s="916" t="str">
        <f>IF(基本情報!H159="","",基本情報!H159)</f>
        <v/>
      </c>
      <c r="J198" s="917"/>
      <c r="K198" s="917"/>
      <c r="L198" s="917"/>
      <c r="M198" s="942" t="s">
        <v>158</v>
      </c>
      <c r="N198" s="942"/>
      <c r="O198" s="943"/>
      <c r="R198" s="37"/>
    </row>
    <row r="199" spans="3:18" ht="15" customHeight="1" x14ac:dyDescent="0.2">
      <c r="C199" s="914"/>
      <c r="D199" s="959"/>
      <c r="E199" s="960"/>
      <c r="F199" s="941" t="s">
        <v>399</v>
      </c>
      <c r="G199" s="941"/>
      <c r="H199" s="941"/>
      <c r="I199" s="953" t="str">
        <f>IF(I196="","",I198/I196)</f>
        <v/>
      </c>
      <c r="J199" s="953"/>
      <c r="K199" s="953"/>
      <c r="L199" s="953"/>
      <c r="M199" s="864" t="s">
        <v>671</v>
      </c>
      <c r="N199" s="942"/>
      <c r="O199" s="943"/>
      <c r="R199" s="37"/>
    </row>
    <row r="200" spans="3:18" ht="15" customHeight="1" x14ac:dyDescent="0.2">
      <c r="C200" s="914"/>
      <c r="D200" s="959"/>
      <c r="E200" s="960"/>
      <c r="F200" s="965" t="s">
        <v>535</v>
      </c>
      <c r="G200" s="941"/>
      <c r="H200" s="941"/>
      <c r="I200" s="966" t="str">
        <f>IF(基本情報!H161="","",基本情報!H161)</f>
        <v/>
      </c>
      <c r="J200" s="850"/>
      <c r="K200" s="850"/>
      <c r="L200" s="850"/>
      <c r="M200" s="864" t="s">
        <v>375</v>
      </c>
      <c r="N200" s="942"/>
      <c r="O200" s="943"/>
      <c r="R200" s="37"/>
    </row>
    <row r="201" spans="3:18" ht="15" customHeight="1" x14ac:dyDescent="0.2">
      <c r="C201" s="914"/>
      <c r="D201" s="961"/>
      <c r="E201" s="962"/>
      <c r="F201" s="947" t="s">
        <v>503</v>
      </c>
      <c r="G201" s="948"/>
      <c r="H201" s="949"/>
      <c r="I201" s="944"/>
      <c r="J201" s="945"/>
      <c r="K201" s="945"/>
      <c r="L201" s="945"/>
      <c r="M201" s="945"/>
      <c r="N201" s="945"/>
      <c r="O201" s="946"/>
      <c r="R201" s="37" t="s">
        <v>332</v>
      </c>
    </row>
    <row r="202" spans="3:18" ht="15" customHeight="1" x14ac:dyDescent="0.2">
      <c r="C202" s="914"/>
      <c r="D202" s="957" t="str">
        <f>IF(基本情報!I74="","",基本情報!I74)</f>
        <v/>
      </c>
      <c r="E202" s="958"/>
      <c r="F202" s="950" t="s">
        <v>396</v>
      </c>
      <c r="G202" s="951"/>
      <c r="H202" s="952"/>
      <c r="I202" s="916" t="str">
        <f>IF(基本情報!I157="","",基本情報!I157)</f>
        <v/>
      </c>
      <c r="J202" s="917"/>
      <c r="K202" s="917"/>
      <c r="L202" s="917"/>
      <c r="M202" s="942" t="s">
        <v>670</v>
      </c>
      <c r="N202" s="942"/>
      <c r="O202" s="943"/>
      <c r="R202" s="37"/>
    </row>
    <row r="203" spans="3:18" ht="15" customHeight="1" x14ac:dyDescent="0.2">
      <c r="C203" s="914"/>
      <c r="D203" s="959"/>
      <c r="E203" s="960"/>
      <c r="F203" s="947" t="s">
        <v>397</v>
      </c>
      <c r="G203" s="948"/>
      <c r="H203" s="949"/>
      <c r="I203" s="916" t="str">
        <f>IF(基本情報!I158="","",基本情報!I158)</f>
        <v/>
      </c>
      <c r="J203" s="917"/>
      <c r="K203" s="917"/>
      <c r="L203" s="917"/>
      <c r="M203" s="206"/>
      <c r="N203" s="206" t="s">
        <v>158</v>
      </c>
      <c r="O203" s="207"/>
      <c r="R203" s="37"/>
    </row>
    <row r="204" spans="3:18" ht="15" customHeight="1" x14ac:dyDescent="0.2">
      <c r="C204" s="914"/>
      <c r="D204" s="959"/>
      <c r="E204" s="960"/>
      <c r="F204" s="941" t="s">
        <v>398</v>
      </c>
      <c r="G204" s="941"/>
      <c r="H204" s="941"/>
      <c r="I204" s="916" t="str">
        <f>IF(基本情報!I159="","",基本情報!I159)</f>
        <v/>
      </c>
      <c r="J204" s="917"/>
      <c r="K204" s="917"/>
      <c r="L204" s="917"/>
      <c r="M204" s="942" t="s">
        <v>158</v>
      </c>
      <c r="N204" s="942"/>
      <c r="O204" s="943"/>
    </row>
    <row r="205" spans="3:18" ht="15" customHeight="1" x14ac:dyDescent="0.2">
      <c r="C205" s="914"/>
      <c r="D205" s="959"/>
      <c r="E205" s="960"/>
      <c r="F205" s="941" t="s">
        <v>399</v>
      </c>
      <c r="G205" s="941"/>
      <c r="H205" s="941"/>
      <c r="I205" s="953" t="str">
        <f>IF(I202="","",I204/I202)</f>
        <v/>
      </c>
      <c r="J205" s="953"/>
      <c r="K205" s="953"/>
      <c r="L205" s="953"/>
      <c r="M205" s="864" t="s">
        <v>671</v>
      </c>
      <c r="N205" s="942"/>
      <c r="O205" s="943"/>
    </row>
    <row r="206" spans="3:18" ht="15" customHeight="1" x14ac:dyDescent="0.2">
      <c r="C206" s="914"/>
      <c r="D206" s="959"/>
      <c r="E206" s="960"/>
      <c r="F206" s="965" t="s">
        <v>535</v>
      </c>
      <c r="G206" s="941"/>
      <c r="H206" s="941"/>
      <c r="I206" s="916" t="str">
        <f>IF(基本情報!I161="","",基本情報!I161)</f>
        <v/>
      </c>
      <c r="J206" s="917"/>
      <c r="K206" s="917"/>
      <c r="L206" s="917"/>
      <c r="M206" s="864" t="s">
        <v>375</v>
      </c>
      <c r="N206" s="942"/>
      <c r="O206" s="943"/>
    </row>
    <row r="207" spans="3:18" ht="15" customHeight="1" x14ac:dyDescent="0.2">
      <c r="C207" s="914"/>
      <c r="D207" s="961"/>
      <c r="E207" s="962"/>
      <c r="F207" s="947" t="s">
        <v>503</v>
      </c>
      <c r="G207" s="948"/>
      <c r="H207" s="949"/>
      <c r="I207" s="944"/>
      <c r="J207" s="945"/>
      <c r="K207" s="945"/>
      <c r="L207" s="945"/>
      <c r="M207" s="945"/>
      <c r="N207" s="945"/>
      <c r="O207" s="946"/>
      <c r="R207" s="37" t="s">
        <v>332</v>
      </c>
    </row>
    <row r="208" spans="3:18" ht="15" customHeight="1" x14ac:dyDescent="0.2">
      <c r="C208" s="914"/>
      <c r="D208" s="957" t="str">
        <f>IF(基本情報!J74="","",基本情報!J74)</f>
        <v/>
      </c>
      <c r="E208" s="958"/>
      <c r="F208" s="950" t="s">
        <v>396</v>
      </c>
      <c r="G208" s="951"/>
      <c r="H208" s="952"/>
      <c r="I208" s="916" t="str">
        <f>IF(基本情報!J157="","",基本情報!J157)</f>
        <v/>
      </c>
      <c r="J208" s="917"/>
      <c r="K208" s="917"/>
      <c r="L208" s="917"/>
      <c r="M208" s="942" t="s">
        <v>670</v>
      </c>
      <c r="N208" s="942"/>
      <c r="O208" s="943"/>
    </row>
    <row r="209" spans="3:18" ht="15" customHeight="1" x14ac:dyDescent="0.2">
      <c r="C209" s="914"/>
      <c r="D209" s="959"/>
      <c r="E209" s="960"/>
      <c r="F209" s="947" t="s">
        <v>397</v>
      </c>
      <c r="G209" s="948"/>
      <c r="H209" s="949"/>
      <c r="I209" s="916" t="str">
        <f>IF(基本情報!J158="","",基本情報!J158)</f>
        <v/>
      </c>
      <c r="J209" s="917"/>
      <c r="K209" s="917"/>
      <c r="L209" s="917"/>
      <c r="M209" s="206"/>
      <c r="N209" s="206" t="s">
        <v>158</v>
      </c>
      <c r="O209" s="207"/>
    </row>
    <row r="210" spans="3:18" ht="15" customHeight="1" x14ac:dyDescent="0.2">
      <c r="C210" s="914"/>
      <c r="D210" s="959"/>
      <c r="E210" s="960"/>
      <c r="F210" s="941" t="s">
        <v>398</v>
      </c>
      <c r="G210" s="941"/>
      <c r="H210" s="941"/>
      <c r="I210" s="916" t="str">
        <f>IF(基本情報!J159="","",基本情報!J159)</f>
        <v/>
      </c>
      <c r="J210" s="917"/>
      <c r="K210" s="917"/>
      <c r="L210" s="917"/>
      <c r="M210" s="942" t="s">
        <v>158</v>
      </c>
      <c r="N210" s="942"/>
      <c r="O210" s="943"/>
    </row>
    <row r="211" spans="3:18" ht="15" customHeight="1" x14ac:dyDescent="0.2">
      <c r="C211" s="914"/>
      <c r="D211" s="959"/>
      <c r="E211" s="960"/>
      <c r="F211" s="941" t="s">
        <v>399</v>
      </c>
      <c r="G211" s="941"/>
      <c r="H211" s="941"/>
      <c r="I211" s="953" t="str">
        <f>IF(I208="","",I210/I208)</f>
        <v/>
      </c>
      <c r="J211" s="953"/>
      <c r="K211" s="953"/>
      <c r="L211" s="953"/>
      <c r="M211" s="864" t="s">
        <v>671</v>
      </c>
      <c r="N211" s="942"/>
      <c r="O211" s="943"/>
    </row>
    <row r="212" spans="3:18" ht="15" customHeight="1" x14ac:dyDescent="0.2">
      <c r="C212" s="914"/>
      <c r="D212" s="959"/>
      <c r="E212" s="960"/>
      <c r="F212" s="965" t="s">
        <v>535</v>
      </c>
      <c r="G212" s="941"/>
      <c r="H212" s="941"/>
      <c r="I212" s="916" t="str">
        <f>IF(基本情報!J161="","",基本情報!J161)</f>
        <v/>
      </c>
      <c r="J212" s="917"/>
      <c r="K212" s="917"/>
      <c r="L212" s="917"/>
      <c r="M212" s="864" t="s">
        <v>375</v>
      </c>
      <c r="N212" s="942"/>
      <c r="O212" s="943"/>
    </row>
    <row r="213" spans="3:18" ht="15" customHeight="1" x14ac:dyDescent="0.2">
      <c r="C213" s="914"/>
      <c r="D213" s="961"/>
      <c r="E213" s="962"/>
      <c r="F213" s="947" t="s">
        <v>503</v>
      </c>
      <c r="G213" s="948"/>
      <c r="H213" s="949"/>
      <c r="I213" s="944"/>
      <c r="J213" s="945"/>
      <c r="K213" s="945"/>
      <c r="L213" s="945"/>
      <c r="M213" s="945"/>
      <c r="N213" s="945"/>
      <c r="O213" s="946"/>
      <c r="R213" s="37" t="s">
        <v>332</v>
      </c>
    </row>
    <row r="214" spans="3:18" ht="15" customHeight="1" x14ac:dyDescent="0.2">
      <c r="C214" s="914"/>
      <c r="D214" s="957" t="str">
        <f>IF(基本情報!K74="","",基本情報!K74)</f>
        <v/>
      </c>
      <c r="E214" s="958"/>
      <c r="F214" s="950" t="s">
        <v>396</v>
      </c>
      <c r="G214" s="951"/>
      <c r="H214" s="952"/>
      <c r="I214" s="916" t="str">
        <f>IF(基本情報!K157="","",基本情報!K157)</f>
        <v/>
      </c>
      <c r="J214" s="917"/>
      <c r="K214" s="917"/>
      <c r="L214" s="917"/>
      <c r="M214" s="942" t="s">
        <v>670</v>
      </c>
      <c r="N214" s="942"/>
      <c r="O214" s="943"/>
    </row>
    <row r="215" spans="3:18" ht="15" customHeight="1" x14ac:dyDescent="0.2">
      <c r="C215" s="914"/>
      <c r="D215" s="959"/>
      <c r="E215" s="960"/>
      <c r="F215" s="947" t="s">
        <v>397</v>
      </c>
      <c r="G215" s="948"/>
      <c r="H215" s="949"/>
      <c r="I215" s="916" t="str">
        <f>IF(基本情報!K158="","",基本情報!K158)</f>
        <v/>
      </c>
      <c r="J215" s="917"/>
      <c r="K215" s="917"/>
      <c r="L215" s="917"/>
      <c r="M215" s="206"/>
      <c r="N215" s="206" t="s">
        <v>158</v>
      </c>
      <c r="O215" s="207"/>
    </row>
    <row r="216" spans="3:18" ht="15" customHeight="1" x14ac:dyDescent="0.2">
      <c r="C216" s="914"/>
      <c r="D216" s="959"/>
      <c r="E216" s="960"/>
      <c r="F216" s="941" t="s">
        <v>398</v>
      </c>
      <c r="G216" s="941"/>
      <c r="H216" s="941"/>
      <c r="I216" s="916" t="str">
        <f>IF(基本情報!K159="","",基本情報!K159)</f>
        <v/>
      </c>
      <c r="J216" s="917"/>
      <c r="K216" s="917"/>
      <c r="L216" s="917"/>
      <c r="M216" s="942" t="s">
        <v>158</v>
      </c>
      <c r="N216" s="942"/>
      <c r="O216" s="943"/>
    </row>
    <row r="217" spans="3:18" ht="15" customHeight="1" x14ac:dyDescent="0.2">
      <c r="C217" s="914"/>
      <c r="D217" s="959"/>
      <c r="E217" s="960"/>
      <c r="F217" s="941" t="s">
        <v>399</v>
      </c>
      <c r="G217" s="941"/>
      <c r="H217" s="941"/>
      <c r="I217" s="953" t="str">
        <f>IF(I214="","",I216/I214)</f>
        <v/>
      </c>
      <c r="J217" s="953"/>
      <c r="K217" s="953"/>
      <c r="L217" s="953"/>
      <c r="M217" s="864" t="s">
        <v>671</v>
      </c>
      <c r="N217" s="942"/>
      <c r="O217" s="943"/>
    </row>
    <row r="218" spans="3:18" ht="15" customHeight="1" x14ac:dyDescent="0.2">
      <c r="C218" s="914"/>
      <c r="D218" s="959"/>
      <c r="E218" s="960"/>
      <c r="F218" s="965" t="s">
        <v>535</v>
      </c>
      <c r="G218" s="941"/>
      <c r="H218" s="941"/>
      <c r="I218" s="916" t="str">
        <f>IF(基本情報!K161="","",基本情報!K161)</f>
        <v/>
      </c>
      <c r="J218" s="917"/>
      <c r="K218" s="917"/>
      <c r="L218" s="917"/>
      <c r="M218" s="864" t="s">
        <v>25</v>
      </c>
      <c r="N218" s="942"/>
      <c r="O218" s="943"/>
    </row>
    <row r="219" spans="3:18" ht="15" customHeight="1" x14ac:dyDescent="0.2">
      <c r="C219" s="914"/>
      <c r="D219" s="961"/>
      <c r="E219" s="962"/>
      <c r="F219" s="947" t="s">
        <v>503</v>
      </c>
      <c r="G219" s="948"/>
      <c r="H219" s="949"/>
      <c r="I219" s="944"/>
      <c r="J219" s="945"/>
      <c r="K219" s="945"/>
      <c r="L219" s="945"/>
      <c r="M219" s="945"/>
      <c r="N219" s="945"/>
      <c r="O219" s="946"/>
      <c r="R219" s="37" t="s">
        <v>332</v>
      </c>
    </row>
    <row r="220" spans="3:18" ht="15" customHeight="1" x14ac:dyDescent="0.2">
      <c r="C220" s="914"/>
      <c r="D220" s="957" t="str">
        <f>IF(基本情報!L74="","",基本情報!L74)</f>
        <v/>
      </c>
      <c r="E220" s="958"/>
      <c r="F220" s="950" t="s">
        <v>396</v>
      </c>
      <c r="G220" s="951"/>
      <c r="H220" s="952"/>
      <c r="I220" s="916" t="str">
        <f>IF(基本情報!L157="","",基本情報!L157)</f>
        <v/>
      </c>
      <c r="J220" s="917"/>
      <c r="K220" s="917"/>
      <c r="L220" s="917"/>
      <c r="M220" s="942" t="s">
        <v>670</v>
      </c>
      <c r="N220" s="942"/>
      <c r="O220" s="943"/>
    </row>
    <row r="221" spans="3:18" ht="15" customHeight="1" x14ac:dyDescent="0.2">
      <c r="C221" s="914"/>
      <c r="D221" s="959"/>
      <c r="E221" s="960"/>
      <c r="F221" s="947" t="s">
        <v>397</v>
      </c>
      <c r="G221" s="948"/>
      <c r="H221" s="949"/>
      <c r="I221" s="916" t="str">
        <f>IF(基本情報!L158="","",基本情報!L158)</f>
        <v/>
      </c>
      <c r="J221" s="917"/>
      <c r="K221" s="917"/>
      <c r="L221" s="917"/>
      <c r="M221" s="206"/>
      <c r="N221" s="206" t="s">
        <v>158</v>
      </c>
      <c r="O221" s="207"/>
    </row>
    <row r="222" spans="3:18" ht="15" customHeight="1" x14ac:dyDescent="0.2">
      <c r="C222" s="914"/>
      <c r="D222" s="959"/>
      <c r="E222" s="960"/>
      <c r="F222" s="941" t="s">
        <v>398</v>
      </c>
      <c r="G222" s="941"/>
      <c r="H222" s="941"/>
      <c r="I222" s="916" t="str">
        <f>IF(基本情報!L159="","",基本情報!L159)</f>
        <v/>
      </c>
      <c r="J222" s="917"/>
      <c r="K222" s="917"/>
      <c r="L222" s="917"/>
      <c r="M222" s="942" t="s">
        <v>158</v>
      </c>
      <c r="N222" s="942"/>
      <c r="O222" s="943"/>
    </row>
    <row r="223" spans="3:18" ht="15" customHeight="1" x14ac:dyDescent="0.2">
      <c r="C223" s="914"/>
      <c r="D223" s="959"/>
      <c r="E223" s="960"/>
      <c r="F223" s="941" t="s">
        <v>399</v>
      </c>
      <c r="G223" s="941"/>
      <c r="H223" s="941"/>
      <c r="I223" s="953" t="str">
        <f>IF(I220="","",I222/I220)</f>
        <v/>
      </c>
      <c r="J223" s="953"/>
      <c r="K223" s="953"/>
      <c r="L223" s="953"/>
      <c r="M223" s="864" t="s">
        <v>671</v>
      </c>
      <c r="N223" s="942"/>
      <c r="O223" s="943"/>
    </row>
    <row r="224" spans="3:18" ht="15" customHeight="1" x14ac:dyDescent="0.2">
      <c r="C224" s="914"/>
      <c r="D224" s="959"/>
      <c r="E224" s="960"/>
      <c r="F224" s="965" t="s">
        <v>535</v>
      </c>
      <c r="G224" s="941"/>
      <c r="H224" s="941"/>
      <c r="I224" s="916" t="str">
        <f>IF(基本情報!L161="","",基本情報!L161)</f>
        <v/>
      </c>
      <c r="J224" s="917"/>
      <c r="K224" s="917"/>
      <c r="L224" s="917"/>
      <c r="M224" s="864" t="s">
        <v>25</v>
      </c>
      <c r="N224" s="942"/>
      <c r="O224" s="943"/>
    </row>
    <row r="225" spans="3:18" ht="15" customHeight="1" x14ac:dyDescent="0.2">
      <c r="C225" s="915"/>
      <c r="D225" s="961"/>
      <c r="E225" s="962"/>
      <c r="F225" s="947" t="s">
        <v>503</v>
      </c>
      <c r="G225" s="948"/>
      <c r="H225" s="949"/>
      <c r="I225" s="944"/>
      <c r="J225" s="945"/>
      <c r="K225" s="945"/>
      <c r="L225" s="945"/>
      <c r="M225" s="945"/>
      <c r="N225" s="945"/>
      <c r="O225" s="946"/>
      <c r="R225" s="37" t="s">
        <v>332</v>
      </c>
    </row>
    <row r="226" spans="3:18" ht="39.75" customHeight="1" x14ac:dyDescent="0.2">
      <c r="C226" s="931" t="s">
        <v>159</v>
      </c>
      <c r="D226" s="931"/>
      <c r="E226" s="931"/>
      <c r="F226" s="931"/>
      <c r="G226" s="931"/>
      <c r="H226" s="931"/>
      <c r="I226" s="928"/>
      <c r="J226" s="928"/>
      <c r="K226" s="928"/>
      <c r="L226" s="928"/>
      <c r="M226" s="928"/>
      <c r="N226" s="928"/>
      <c r="O226" s="929"/>
    </row>
    <row r="227" spans="3:18" x14ac:dyDescent="0.2">
      <c r="O227" s="151" t="s">
        <v>783</v>
      </c>
    </row>
  </sheetData>
  <mergeCells count="498">
    <mergeCell ref="L25:N25"/>
    <mergeCell ref="F20:K20"/>
    <mergeCell ref="F24:K24"/>
    <mergeCell ref="F17:K18"/>
    <mergeCell ref="L19:N19"/>
    <mergeCell ref="M33:N33"/>
    <mergeCell ref="L27:N27"/>
    <mergeCell ref="L12:N12"/>
    <mergeCell ref="L13:N13"/>
    <mergeCell ref="L26:N26"/>
    <mergeCell ref="L23:N23"/>
    <mergeCell ref="J22:K22"/>
    <mergeCell ref="L29:N29"/>
    <mergeCell ref="M31:N31"/>
    <mergeCell ref="M30:N30"/>
    <mergeCell ref="M32:N32"/>
    <mergeCell ref="L14:N14"/>
    <mergeCell ref="L17:N17"/>
    <mergeCell ref="L18:N18"/>
    <mergeCell ref="L24:N24"/>
    <mergeCell ref="L22:N22"/>
    <mergeCell ref="F23:K23"/>
    <mergeCell ref="F19:K19"/>
    <mergeCell ref="F27:K27"/>
    <mergeCell ref="F225:H225"/>
    <mergeCell ref="I225:O225"/>
    <mergeCell ref="D220:E225"/>
    <mergeCell ref="D214:E219"/>
    <mergeCell ref="D208:E213"/>
    <mergeCell ref="D202:E207"/>
    <mergeCell ref="F207:H207"/>
    <mergeCell ref="I207:O207"/>
    <mergeCell ref="F224:H224"/>
    <mergeCell ref="I224:L224"/>
    <mergeCell ref="M224:O224"/>
    <mergeCell ref="F220:H220"/>
    <mergeCell ref="I220:L220"/>
    <mergeCell ref="M220:O220"/>
    <mergeCell ref="I213:O213"/>
    <mergeCell ref="F219:H219"/>
    <mergeCell ref="F218:H218"/>
    <mergeCell ref="I218:L218"/>
    <mergeCell ref="M206:O206"/>
    <mergeCell ref="I217:L217"/>
    <mergeCell ref="M217:O217"/>
    <mergeCell ref="F213:H213"/>
    <mergeCell ref="F204:H204"/>
    <mergeCell ref="F222:H222"/>
    <mergeCell ref="D196:E201"/>
    <mergeCell ref="H140:O140"/>
    <mergeCell ref="C140:G140"/>
    <mergeCell ref="L138:M138"/>
    <mergeCell ref="N137:O137"/>
    <mergeCell ref="I184:L184"/>
    <mergeCell ref="C183:H183"/>
    <mergeCell ref="K183:O183"/>
    <mergeCell ref="C174:G174"/>
    <mergeCell ref="C182:H182"/>
    <mergeCell ref="H174:O174"/>
    <mergeCell ref="D190:E195"/>
    <mergeCell ref="F194:H194"/>
    <mergeCell ref="I193:L193"/>
    <mergeCell ref="M193:O193"/>
    <mergeCell ref="H137:I137"/>
    <mergeCell ref="L137:M137"/>
    <mergeCell ref="H139:O139"/>
    <mergeCell ref="C141:G141"/>
    <mergeCell ref="C139:G139"/>
    <mergeCell ref="F196:H196"/>
    <mergeCell ref="I138:J138"/>
    <mergeCell ref="C138:G138"/>
    <mergeCell ref="M187:O187"/>
    <mergeCell ref="J137:K137"/>
    <mergeCell ref="C135:G135"/>
    <mergeCell ref="H135:O135"/>
    <mergeCell ref="M34:N34"/>
    <mergeCell ref="L28:N28"/>
    <mergeCell ref="J57:K57"/>
    <mergeCell ref="L66:M66"/>
    <mergeCell ref="M35:N35"/>
    <mergeCell ref="J55:K55"/>
    <mergeCell ref="M36:N36"/>
    <mergeCell ref="N62:O62"/>
    <mergeCell ref="J58:K58"/>
    <mergeCell ref="G43:K44"/>
    <mergeCell ref="L43:O43"/>
    <mergeCell ref="L38:O38"/>
    <mergeCell ref="L123:M123"/>
    <mergeCell ref="J136:K136"/>
    <mergeCell ref="C137:G137"/>
    <mergeCell ref="F35:K35"/>
    <mergeCell ref="G45:K45"/>
    <mergeCell ref="H57:I57"/>
    <mergeCell ref="L106:N106"/>
    <mergeCell ref="F101:H101"/>
    <mergeCell ref="J81:K81"/>
    <mergeCell ref="L73:M73"/>
    <mergeCell ref="J71:K72"/>
    <mergeCell ref="C43:F44"/>
    <mergeCell ref="C86:E86"/>
    <mergeCell ref="L57:M57"/>
    <mergeCell ref="H60:I60"/>
    <mergeCell ref="L44:N44"/>
    <mergeCell ref="D59:G59"/>
    <mergeCell ref="D60:G60"/>
    <mergeCell ref="H59:I59"/>
    <mergeCell ref="J59:K59"/>
    <mergeCell ref="L48:O48"/>
    <mergeCell ref="L81:M81"/>
    <mergeCell ref="J76:K76"/>
    <mergeCell ref="C71:E73"/>
    <mergeCell ref="L71:M71"/>
    <mergeCell ref="L72:M72"/>
    <mergeCell ref="F73:G73"/>
    <mergeCell ref="L67:M67"/>
    <mergeCell ref="F64:G64"/>
    <mergeCell ref="L62:M62"/>
    <mergeCell ref="L61:M61"/>
    <mergeCell ref="L83:M83"/>
    <mergeCell ref="L82:M82"/>
    <mergeCell ref="L20:N20"/>
    <mergeCell ref="L21:N21"/>
    <mergeCell ref="N66:O66"/>
    <mergeCell ref="J67:K67"/>
    <mergeCell ref="N65:O65"/>
    <mergeCell ref="N67:O67"/>
    <mergeCell ref="L47:O47"/>
    <mergeCell ref="N59:O59"/>
    <mergeCell ref="J75:K75"/>
    <mergeCell ref="J74:K74"/>
    <mergeCell ref="L37:O37"/>
    <mergeCell ref="N57:O57"/>
    <mergeCell ref="G47:K47"/>
    <mergeCell ref="H71:I71"/>
    <mergeCell ref="L65:M65"/>
    <mergeCell ref="J65:K65"/>
    <mergeCell ref="J66:K66"/>
    <mergeCell ref="H73:I73"/>
    <mergeCell ref="F71:G72"/>
    <mergeCell ref="F66:G66"/>
    <mergeCell ref="D67:G67"/>
    <mergeCell ref="J73:K73"/>
    <mergeCell ref="H66:I66"/>
    <mergeCell ref="H65:I65"/>
    <mergeCell ref="F102:H102"/>
    <mergeCell ref="L136:M136"/>
    <mergeCell ref="N123:O123"/>
    <mergeCell ref="L122:M122"/>
    <mergeCell ref="H122:I122"/>
    <mergeCell ref="C134:G134"/>
    <mergeCell ref="D61:E63"/>
    <mergeCell ref="H63:I63"/>
    <mergeCell ref="G48:K48"/>
    <mergeCell ref="N64:O64"/>
    <mergeCell ref="C74:E74"/>
    <mergeCell ref="F77:G77"/>
    <mergeCell ref="D64:E66"/>
    <mergeCell ref="L55:M55"/>
    <mergeCell ref="N55:O55"/>
    <mergeCell ref="F65:G65"/>
    <mergeCell ref="L63:M63"/>
    <mergeCell ref="F61:G61"/>
    <mergeCell ref="H134:O134"/>
    <mergeCell ref="N136:O136"/>
    <mergeCell ref="C136:G136"/>
    <mergeCell ref="H136:I136"/>
    <mergeCell ref="F90:G90"/>
    <mergeCell ref="H90:I90"/>
    <mergeCell ref="L90:M90"/>
    <mergeCell ref="J90:K90"/>
    <mergeCell ref="J92:K92"/>
    <mergeCell ref="F91:G91"/>
    <mergeCell ref="D91:E91"/>
    <mergeCell ref="J122:K122"/>
    <mergeCell ref="J116:O116"/>
    <mergeCell ref="J114:O114"/>
    <mergeCell ref="L104:N104"/>
    <mergeCell ref="L105:N105"/>
    <mergeCell ref="J91:K91"/>
    <mergeCell ref="D92:E92"/>
    <mergeCell ref="C100:E101"/>
    <mergeCell ref="D114:E114"/>
    <mergeCell ref="D115:E115"/>
    <mergeCell ref="D116:E116"/>
    <mergeCell ref="D117:E117"/>
    <mergeCell ref="D118:E118"/>
    <mergeCell ref="C102:E102"/>
    <mergeCell ref="C113:E113"/>
    <mergeCell ref="C114:C119"/>
    <mergeCell ref="D103:E103"/>
    <mergeCell ref="D104:E104"/>
    <mergeCell ref="D107:E107"/>
    <mergeCell ref="L7:N7"/>
    <mergeCell ref="F15:K16"/>
    <mergeCell ref="L15:N15"/>
    <mergeCell ref="L16:N16"/>
    <mergeCell ref="L8:N8"/>
    <mergeCell ref="L11:N11"/>
    <mergeCell ref="H55:I55"/>
    <mergeCell ref="D58:G58"/>
    <mergeCell ref="H58:I58"/>
    <mergeCell ref="D56:G56"/>
    <mergeCell ref="D57:G57"/>
    <mergeCell ref="G46:K46"/>
    <mergeCell ref="C48:F48"/>
    <mergeCell ref="L56:M56"/>
    <mergeCell ref="N56:O56"/>
    <mergeCell ref="N58:O58"/>
    <mergeCell ref="F12:J12"/>
    <mergeCell ref="C32:E34"/>
    <mergeCell ref="F34:K34"/>
    <mergeCell ref="C35:E36"/>
    <mergeCell ref="D55:G55"/>
    <mergeCell ref="L9:N9"/>
    <mergeCell ref="D39:O39"/>
    <mergeCell ref="C14:E29"/>
    <mergeCell ref="C123:G123"/>
    <mergeCell ref="C93:E93"/>
    <mergeCell ref="C87:C92"/>
    <mergeCell ref="D88:E88"/>
    <mergeCell ref="F105:H105"/>
    <mergeCell ref="I107:K107"/>
    <mergeCell ref="D119:E119"/>
    <mergeCell ref="I108:K108"/>
    <mergeCell ref="L10:N10"/>
    <mergeCell ref="H74:I74"/>
    <mergeCell ref="F74:G74"/>
    <mergeCell ref="L79:M79"/>
    <mergeCell ref="L80:M80"/>
    <mergeCell ref="L77:M77"/>
    <mergeCell ref="J77:K77"/>
    <mergeCell ref="J78:K78"/>
    <mergeCell ref="J79:K79"/>
    <mergeCell ref="J80:K80"/>
    <mergeCell ref="L78:M78"/>
    <mergeCell ref="F79:G79"/>
    <mergeCell ref="H79:I79"/>
    <mergeCell ref="L74:M74"/>
    <mergeCell ref="L76:M76"/>
    <mergeCell ref="L75:M75"/>
    <mergeCell ref="D108:E108"/>
    <mergeCell ref="C5:F5"/>
    <mergeCell ref="C30:K30"/>
    <mergeCell ref="H62:I62"/>
    <mergeCell ref="F62:G62"/>
    <mergeCell ref="F14:K14"/>
    <mergeCell ref="F25:K25"/>
    <mergeCell ref="F28:K28"/>
    <mergeCell ref="H61:I61"/>
    <mergeCell ref="C45:F45"/>
    <mergeCell ref="C37:K37"/>
    <mergeCell ref="C7:D13"/>
    <mergeCell ref="F9:J9"/>
    <mergeCell ref="F22:I22"/>
    <mergeCell ref="F21:K21"/>
    <mergeCell ref="F26:K26"/>
    <mergeCell ref="C31:K31"/>
    <mergeCell ref="F29:K29"/>
    <mergeCell ref="F33:K33"/>
    <mergeCell ref="F32:K32"/>
    <mergeCell ref="H56:I56"/>
    <mergeCell ref="E9:E10"/>
    <mergeCell ref="E12:E13"/>
    <mergeCell ref="F10:J10"/>
    <mergeCell ref="F13:J13"/>
    <mergeCell ref="L64:M64"/>
    <mergeCell ref="F36:K36"/>
    <mergeCell ref="F63:G63"/>
    <mergeCell ref="C46:F47"/>
    <mergeCell ref="J56:K56"/>
    <mergeCell ref="C38:K38"/>
    <mergeCell ref="C41:J41"/>
    <mergeCell ref="J63:K63"/>
    <mergeCell ref="L45:O45"/>
    <mergeCell ref="L46:O46"/>
    <mergeCell ref="L58:M58"/>
    <mergeCell ref="J64:K64"/>
    <mergeCell ref="N63:O63"/>
    <mergeCell ref="N61:O61"/>
    <mergeCell ref="J61:K61"/>
    <mergeCell ref="N60:O60"/>
    <mergeCell ref="J60:K60"/>
    <mergeCell ref="L60:M60"/>
    <mergeCell ref="C55:C67"/>
    <mergeCell ref="L59:M59"/>
    <mergeCell ref="J62:K62"/>
    <mergeCell ref="H67:I67"/>
    <mergeCell ref="H64:I64"/>
    <mergeCell ref="H124:I124"/>
    <mergeCell ref="F104:H104"/>
    <mergeCell ref="D79:E79"/>
    <mergeCell ref="H75:I75"/>
    <mergeCell ref="C75:C80"/>
    <mergeCell ref="C81:E81"/>
    <mergeCell ref="F75:G75"/>
    <mergeCell ref="F76:G76"/>
    <mergeCell ref="D75:E75"/>
    <mergeCell ref="D78:E78"/>
    <mergeCell ref="F78:G78"/>
    <mergeCell ref="F80:G80"/>
    <mergeCell ref="H76:I76"/>
    <mergeCell ref="H77:I77"/>
    <mergeCell ref="H80:I80"/>
    <mergeCell ref="D77:E77"/>
    <mergeCell ref="H78:I78"/>
    <mergeCell ref="F81:G81"/>
    <mergeCell ref="H81:I81"/>
    <mergeCell ref="D80:E80"/>
    <mergeCell ref="D76:E76"/>
    <mergeCell ref="F100:K100"/>
    <mergeCell ref="D105:E105"/>
    <mergeCell ref="H123:I123"/>
    <mergeCell ref="D89:E89"/>
    <mergeCell ref="D87:E87"/>
    <mergeCell ref="C82:E83"/>
    <mergeCell ref="C125:O125"/>
    <mergeCell ref="F87:G87"/>
    <mergeCell ref="F88:G88"/>
    <mergeCell ref="F93:G93"/>
    <mergeCell ref="H92:I92"/>
    <mergeCell ref="J123:K123"/>
    <mergeCell ref="F117:I117"/>
    <mergeCell ref="F118:I118"/>
    <mergeCell ref="J118:O118"/>
    <mergeCell ref="J124:K124"/>
    <mergeCell ref="N124:O124"/>
    <mergeCell ref="L92:M92"/>
    <mergeCell ref="I102:K102"/>
    <mergeCell ref="I103:K103"/>
    <mergeCell ref="I104:K104"/>
    <mergeCell ref="I105:K105"/>
    <mergeCell ref="I106:K106"/>
    <mergeCell ref="J87:K87"/>
    <mergeCell ref="D90:E90"/>
    <mergeCell ref="L124:M124"/>
    <mergeCell ref="C124:G124"/>
    <mergeCell ref="H87:I87"/>
    <mergeCell ref="F89:G89"/>
    <mergeCell ref="L88:M88"/>
    <mergeCell ref="L89:M89"/>
    <mergeCell ref="H88:I88"/>
    <mergeCell ref="H89:I89"/>
    <mergeCell ref="L87:M87"/>
    <mergeCell ref="J88:K88"/>
    <mergeCell ref="F82:G82"/>
    <mergeCell ref="F83:G83"/>
    <mergeCell ref="F86:G86"/>
    <mergeCell ref="H82:I82"/>
    <mergeCell ref="H83:I83"/>
    <mergeCell ref="J82:K82"/>
    <mergeCell ref="J83:K83"/>
    <mergeCell ref="J86:K86"/>
    <mergeCell ref="N122:O122"/>
    <mergeCell ref="F92:G92"/>
    <mergeCell ref="L101:N101"/>
    <mergeCell ref="L102:N102"/>
    <mergeCell ref="L103:N103"/>
    <mergeCell ref="H86:I86"/>
    <mergeCell ref="J119:O119"/>
    <mergeCell ref="F108:H108"/>
    <mergeCell ref="L107:N107"/>
    <mergeCell ref="L86:M86"/>
    <mergeCell ref="F112:I112"/>
    <mergeCell ref="F116:I116"/>
    <mergeCell ref="H91:I91"/>
    <mergeCell ref="F103:H103"/>
    <mergeCell ref="I101:K101"/>
    <mergeCell ref="J89:K89"/>
    <mergeCell ref="L91:M91"/>
    <mergeCell ref="F119:I119"/>
    <mergeCell ref="L93:M93"/>
    <mergeCell ref="J93:K93"/>
    <mergeCell ref="L100:N100"/>
    <mergeCell ref="C122:G122"/>
    <mergeCell ref="F106:H106"/>
    <mergeCell ref="H93:I93"/>
    <mergeCell ref="F107:H107"/>
    <mergeCell ref="I191:L191"/>
    <mergeCell ref="F192:H192"/>
    <mergeCell ref="I192:L192"/>
    <mergeCell ref="M192:O192"/>
    <mergeCell ref="C103:C108"/>
    <mergeCell ref="C84:D85"/>
    <mergeCell ref="L84:M84"/>
    <mergeCell ref="L85:M85"/>
    <mergeCell ref="H84:I84"/>
    <mergeCell ref="H85:I85"/>
    <mergeCell ref="I182:O182"/>
    <mergeCell ref="L173:M173"/>
    <mergeCell ref="I183:J183"/>
    <mergeCell ref="F190:H190"/>
    <mergeCell ref="I190:L190"/>
    <mergeCell ref="M184:O184"/>
    <mergeCell ref="F185:H185"/>
    <mergeCell ref="F186:H186"/>
    <mergeCell ref="I185:L185"/>
    <mergeCell ref="F189:H189"/>
    <mergeCell ref="I189:O189"/>
    <mergeCell ref="I187:L187"/>
    <mergeCell ref="I186:L186"/>
    <mergeCell ref="F188:H188"/>
    <mergeCell ref="F187:H187"/>
    <mergeCell ref="I188:L188"/>
    <mergeCell ref="M188:O188"/>
    <mergeCell ref="F193:H193"/>
    <mergeCell ref="F205:H205"/>
    <mergeCell ref="I205:L205"/>
    <mergeCell ref="M204:O204"/>
    <mergeCell ref="I196:L196"/>
    <mergeCell ref="F198:H198"/>
    <mergeCell ref="M205:O205"/>
    <mergeCell ref="M196:O196"/>
    <mergeCell ref="F197:H197"/>
    <mergeCell ref="F195:H195"/>
    <mergeCell ref="M190:O190"/>
    <mergeCell ref="I195:O195"/>
    <mergeCell ref="I199:L199"/>
    <mergeCell ref="F201:H201"/>
    <mergeCell ref="I201:O201"/>
    <mergeCell ref="I197:L197"/>
    <mergeCell ref="F202:H202"/>
    <mergeCell ref="I204:L204"/>
    <mergeCell ref="M202:O202"/>
    <mergeCell ref="F203:H203"/>
    <mergeCell ref="M198:O198"/>
    <mergeCell ref="I198:L198"/>
    <mergeCell ref="I203:L203"/>
    <mergeCell ref="I202:L202"/>
    <mergeCell ref="I216:L216"/>
    <mergeCell ref="M216:O216"/>
    <mergeCell ref="F217:H217"/>
    <mergeCell ref="I209:L209"/>
    <mergeCell ref="F206:H206"/>
    <mergeCell ref="C226:H226"/>
    <mergeCell ref="F211:H211"/>
    <mergeCell ref="F184:H184"/>
    <mergeCell ref="H161:O161"/>
    <mergeCell ref="D184:E189"/>
    <mergeCell ref="I173:J173"/>
    <mergeCell ref="C173:G173"/>
    <mergeCell ref="C161:G172"/>
    <mergeCell ref="I226:O226"/>
    <mergeCell ref="F212:H212"/>
    <mergeCell ref="I212:L212"/>
    <mergeCell ref="M212:O212"/>
    <mergeCell ref="M211:O211"/>
    <mergeCell ref="M199:O199"/>
    <mergeCell ref="F200:H200"/>
    <mergeCell ref="I200:L200"/>
    <mergeCell ref="M200:O200"/>
    <mergeCell ref="M222:O222"/>
    <mergeCell ref="F223:H223"/>
    <mergeCell ref="I223:L223"/>
    <mergeCell ref="M186:O186"/>
    <mergeCell ref="I194:L194"/>
    <mergeCell ref="M194:O194"/>
    <mergeCell ref="F191:H191"/>
    <mergeCell ref="I222:L222"/>
    <mergeCell ref="F215:H215"/>
    <mergeCell ref="F216:H216"/>
    <mergeCell ref="F208:H208"/>
    <mergeCell ref="I210:L210"/>
    <mergeCell ref="M210:O210"/>
    <mergeCell ref="I208:L208"/>
    <mergeCell ref="F209:H209"/>
    <mergeCell ref="F210:H210"/>
    <mergeCell ref="M218:O218"/>
    <mergeCell ref="F221:H221"/>
    <mergeCell ref="I221:L221"/>
    <mergeCell ref="F214:H214"/>
    <mergeCell ref="I214:L214"/>
    <mergeCell ref="M214:O214"/>
    <mergeCell ref="I211:L211"/>
    <mergeCell ref="M208:O208"/>
    <mergeCell ref="C184:C225"/>
    <mergeCell ref="I215:L215"/>
    <mergeCell ref="D109:O110"/>
    <mergeCell ref="J117:O117"/>
    <mergeCell ref="L108:N108"/>
    <mergeCell ref="D106:E106"/>
    <mergeCell ref="J112:O112"/>
    <mergeCell ref="J113:O113"/>
    <mergeCell ref="J115:O115"/>
    <mergeCell ref="C112:E112"/>
    <mergeCell ref="F113:I113"/>
    <mergeCell ref="F114:I114"/>
    <mergeCell ref="F115:I115"/>
    <mergeCell ref="H141:O141"/>
    <mergeCell ref="H147:O147"/>
    <mergeCell ref="C146:G146"/>
    <mergeCell ref="C147:G147"/>
    <mergeCell ref="H146:O146"/>
    <mergeCell ref="H148:O148"/>
    <mergeCell ref="C148:G160"/>
    <mergeCell ref="I206:L206"/>
    <mergeCell ref="F199:H199"/>
    <mergeCell ref="M223:O223"/>
    <mergeCell ref="I219:O219"/>
  </mergeCells>
  <phoneticPr fontId="2"/>
  <pageMargins left="0.98425196850393704" right="0.39370078740157483" top="0.78740157480314965" bottom="0.19685039370078741" header="0.31496062992125984" footer="0.31496062992125984"/>
  <pageSetup paperSize="9" scale="97" orientation="portrait" r:id="rId1"/>
  <rowBreaks count="4" manualBreakCount="4">
    <brk id="49" max="15" man="1"/>
    <brk id="95" max="15" man="1"/>
    <brk id="126" max="15" man="1"/>
    <brk id="176"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37"/>
  <sheetViews>
    <sheetView showGridLines="0" view="pageBreakPreview" zoomScaleNormal="100" zoomScaleSheetLayoutView="100" workbookViewId="0">
      <selection activeCell="J6" sqref="J6"/>
    </sheetView>
  </sheetViews>
  <sheetFormatPr defaultColWidth="9" defaultRowHeight="13" x14ac:dyDescent="0.2"/>
  <cols>
    <col min="1" max="1" width="1" style="3" customWidth="1"/>
    <col min="2" max="2" width="1.7265625" style="3" customWidth="1"/>
    <col min="3" max="3" width="2.7265625" style="3" customWidth="1"/>
    <col min="4" max="4" width="6.6328125" style="3" customWidth="1"/>
    <col min="5" max="5" width="8.26953125" style="3" customWidth="1"/>
    <col min="6" max="6" width="7.7265625" style="3" customWidth="1"/>
    <col min="7" max="7" width="9" style="3" customWidth="1"/>
    <col min="8" max="8" width="9.08984375" style="3" customWidth="1"/>
    <col min="9" max="11" width="5.6328125" style="3" customWidth="1"/>
    <col min="12" max="12" width="1" style="3" customWidth="1"/>
    <col min="13" max="13" width="4.6328125" style="3" customWidth="1"/>
    <col min="14" max="20" width="2" style="3" customWidth="1"/>
    <col min="21" max="22" width="1.26953125" style="65" customWidth="1"/>
    <col min="23" max="23" width="13.26953125" style="3" hidden="1" customWidth="1"/>
    <col min="24" max="25" width="9" style="3" hidden="1" customWidth="1"/>
    <col min="26" max="26" width="0" style="3" hidden="1" customWidth="1"/>
    <col min="27" max="27" width="6" style="3" customWidth="1"/>
    <col min="28" max="28" width="4.7265625" style="3" customWidth="1"/>
    <col min="29" max="29" width="5.7265625" style="3" customWidth="1"/>
    <col min="30" max="16384" width="9" style="3"/>
  </cols>
  <sheetData>
    <row r="1" spans="1:27" ht="13.5" customHeight="1" x14ac:dyDescent="0.2">
      <c r="A1" s="181" t="s">
        <v>1073</v>
      </c>
      <c r="B1" s="44"/>
      <c r="F1" s="138"/>
      <c r="G1" s="138"/>
      <c r="H1" s="138"/>
      <c r="I1" s="138"/>
      <c r="J1" s="138"/>
    </row>
    <row r="2" spans="1:27" ht="13.5" customHeight="1" x14ac:dyDescent="0.2">
      <c r="A2" s="44"/>
      <c r="B2" s="44"/>
      <c r="T2" s="44"/>
    </row>
    <row r="3" spans="1:27" ht="13.5" customHeight="1" x14ac:dyDescent="0.2">
      <c r="A3" s="44" t="s">
        <v>675</v>
      </c>
      <c r="B3" s="44"/>
      <c r="T3" s="44"/>
    </row>
    <row r="4" spans="1:27" ht="20.25" customHeight="1" x14ac:dyDescent="0.2">
      <c r="A4" s="44"/>
      <c r="B4" s="44"/>
      <c r="T4" s="44"/>
    </row>
    <row r="5" spans="1:27" ht="20.25" customHeight="1" x14ac:dyDescent="0.2">
      <c r="A5" s="44"/>
      <c r="B5" s="44"/>
      <c r="C5" s="20" t="s">
        <v>676</v>
      </c>
      <c r="T5" s="44"/>
    </row>
    <row r="6" spans="1:27" ht="20.25" customHeight="1" x14ac:dyDescent="0.2">
      <c r="D6" s="208"/>
      <c r="E6" s="208"/>
      <c r="F6" s="208"/>
      <c r="G6" s="208"/>
      <c r="H6" s="208"/>
      <c r="I6" s="208"/>
      <c r="J6" s="208"/>
      <c r="K6" s="208"/>
      <c r="L6" s="208"/>
      <c r="M6" s="208"/>
      <c r="N6" s="208"/>
      <c r="O6" s="208"/>
      <c r="P6" s="208"/>
      <c r="Q6" s="208"/>
      <c r="R6" s="208"/>
      <c r="S6" s="208"/>
      <c r="T6" s="208"/>
    </row>
    <row r="7" spans="1:27" ht="20.25" customHeight="1" x14ac:dyDescent="0.2">
      <c r="B7" s="44" t="s">
        <v>677</v>
      </c>
      <c r="C7" s="44"/>
      <c r="E7" s="209"/>
      <c r="F7" s="208"/>
      <c r="G7" s="208"/>
      <c r="H7" s="208"/>
      <c r="I7" s="1099" t="str">
        <f>IF(基本情報!F162="","",基本情報!F162)</f>
        <v/>
      </c>
      <c r="J7" s="1099"/>
      <c r="K7" s="1099"/>
      <c r="L7" s="210"/>
      <c r="M7" s="211"/>
      <c r="N7" s="211"/>
      <c r="O7" s="211"/>
      <c r="P7" s="211"/>
      <c r="Q7" s="208"/>
      <c r="R7" s="208"/>
      <c r="S7" s="208"/>
      <c r="T7" s="208"/>
      <c r="AA7" s="3" t="s">
        <v>229</v>
      </c>
    </row>
    <row r="8" spans="1:27" ht="20.25" customHeight="1" x14ac:dyDescent="0.2">
      <c r="B8" s="44"/>
      <c r="C8" s="44"/>
      <c r="E8" s="209"/>
      <c r="F8" s="208"/>
      <c r="G8" s="208"/>
      <c r="H8" s="208"/>
      <c r="I8" s="208"/>
      <c r="J8" s="212"/>
      <c r="K8" s="208"/>
      <c r="L8" s="213"/>
      <c r="M8" s="213"/>
      <c r="O8" s="213"/>
      <c r="P8" s="208"/>
      <c r="Q8" s="208"/>
      <c r="R8" s="208"/>
      <c r="S8" s="208"/>
      <c r="T8" s="208"/>
    </row>
    <row r="9" spans="1:27" ht="20.25" customHeight="1" x14ac:dyDescent="0.2">
      <c r="B9" s="44" t="s">
        <v>678</v>
      </c>
      <c r="C9" s="44"/>
      <c r="D9" s="152"/>
      <c r="E9" s="152"/>
      <c r="F9" s="152"/>
      <c r="G9" s="152"/>
      <c r="H9" s="152"/>
      <c r="I9" s="1099" t="str">
        <f>IF(基本情報!F163="","",基本情報!F163)</f>
        <v/>
      </c>
      <c r="J9" s="1099"/>
      <c r="K9" s="1099"/>
      <c r="L9" s="210"/>
      <c r="M9" s="211"/>
      <c r="N9" s="211"/>
      <c r="O9" s="211"/>
      <c r="P9" s="211"/>
      <c r="Q9" s="208"/>
      <c r="R9" s="208"/>
      <c r="S9" s="208"/>
      <c r="T9" s="208"/>
      <c r="AA9" s="3" t="s">
        <v>229</v>
      </c>
    </row>
    <row r="10" spans="1:27" ht="20.25" customHeight="1" x14ac:dyDescent="0.2">
      <c r="B10" s="44"/>
      <c r="C10" s="44"/>
      <c r="D10" s="152"/>
      <c r="E10" s="152"/>
      <c r="F10" s="152"/>
      <c r="G10" s="152"/>
      <c r="H10" s="152"/>
      <c r="I10" s="152"/>
      <c r="J10" s="212"/>
      <c r="K10" s="214"/>
      <c r="L10" s="214"/>
      <c r="M10" s="214"/>
      <c r="N10" s="214"/>
      <c r="O10" s="214"/>
      <c r="P10" s="214"/>
      <c r="Q10" s="214"/>
      <c r="R10" s="214"/>
      <c r="S10" s="214"/>
      <c r="T10" s="208"/>
      <c r="AA10" s="215"/>
    </row>
    <row r="11" spans="1:27" ht="20.25" customHeight="1" x14ac:dyDescent="0.2">
      <c r="B11" s="44" t="s">
        <v>679</v>
      </c>
      <c r="C11" s="44"/>
      <c r="I11" s="1116" t="str">
        <f>IF(基本情報!F164="","",基本情報!F164)</f>
        <v/>
      </c>
      <c r="J11" s="1116"/>
      <c r="K11" s="46" t="s">
        <v>271</v>
      </c>
      <c r="AA11" s="3" t="s">
        <v>229</v>
      </c>
    </row>
    <row r="12" spans="1:27" ht="20.25" customHeight="1" x14ac:dyDescent="0.2">
      <c r="B12" s="44"/>
      <c r="C12" s="44"/>
      <c r="I12" s="1117"/>
      <c r="J12" s="1117"/>
      <c r="K12" s="46"/>
    </row>
    <row r="13" spans="1:27" ht="20.25" customHeight="1" x14ac:dyDescent="0.2">
      <c r="B13" s="44" t="s">
        <v>832</v>
      </c>
      <c r="C13" s="44"/>
    </row>
    <row r="14" spans="1:27" ht="20.25" customHeight="1" x14ac:dyDescent="0.2">
      <c r="B14" s="44"/>
      <c r="C14" s="44"/>
    </row>
    <row r="15" spans="1:27" s="65" customFormat="1" ht="20.25" customHeight="1" x14ac:dyDescent="0.2">
      <c r="A15" s="3"/>
      <c r="B15" s="44" t="s">
        <v>680</v>
      </c>
      <c r="C15" s="44"/>
      <c r="D15" s="3"/>
      <c r="E15" s="3"/>
      <c r="F15" s="3"/>
      <c r="G15" s="3"/>
      <c r="H15" s="3"/>
      <c r="I15" s="3"/>
      <c r="J15" s="3"/>
      <c r="K15" s="3"/>
      <c r="L15" s="3"/>
      <c r="M15" s="3"/>
      <c r="N15" s="3"/>
      <c r="O15" s="3"/>
      <c r="P15" s="3"/>
      <c r="Q15" s="3"/>
      <c r="R15" s="3"/>
      <c r="S15" s="3"/>
      <c r="T15" s="3"/>
      <c r="W15" s="3"/>
    </row>
    <row r="16" spans="1:27" s="65" customFormat="1" ht="20.25" customHeight="1" x14ac:dyDescent="0.2">
      <c r="A16" s="3"/>
      <c r="B16" s="3"/>
      <c r="C16" s="3"/>
      <c r="D16" s="3"/>
      <c r="E16" s="3"/>
      <c r="F16" s="3"/>
      <c r="G16" s="3"/>
      <c r="H16" s="3"/>
      <c r="I16" s="3"/>
      <c r="J16" s="3"/>
      <c r="K16" s="3"/>
      <c r="L16" s="3"/>
      <c r="M16" s="3"/>
      <c r="N16" s="84"/>
      <c r="O16" s="3"/>
      <c r="P16" s="3"/>
      <c r="Q16" s="3"/>
      <c r="R16" s="3"/>
      <c r="S16" s="3"/>
      <c r="T16" s="3"/>
      <c r="W16" s="3"/>
    </row>
    <row r="17" spans="1:30" s="65" customFormat="1" ht="20.25" customHeight="1" x14ac:dyDescent="0.2">
      <c r="A17" s="3"/>
      <c r="B17" s="1106" t="s">
        <v>681</v>
      </c>
      <c r="C17" s="1107"/>
      <c r="D17" s="1107"/>
      <c r="E17" s="1107"/>
      <c r="F17" s="1107"/>
      <c r="G17" s="1107"/>
      <c r="H17" s="1108"/>
      <c r="I17" s="1106" t="s">
        <v>682</v>
      </c>
      <c r="J17" s="1107"/>
      <c r="K17" s="1108"/>
      <c r="L17" s="1106" t="s">
        <v>683</v>
      </c>
      <c r="M17" s="1107"/>
      <c r="N17" s="1107"/>
      <c r="O17" s="1107"/>
      <c r="P17" s="1107"/>
      <c r="Q17" s="1107"/>
      <c r="R17" s="1107"/>
      <c r="S17" s="1107"/>
      <c r="T17" s="1108"/>
      <c r="W17" s="3"/>
    </row>
    <row r="18" spans="1:30" s="65" customFormat="1" ht="20.25" customHeight="1" x14ac:dyDescent="0.2">
      <c r="A18" s="3"/>
      <c r="B18" s="216"/>
      <c r="C18" s="217" t="s">
        <v>252</v>
      </c>
      <c r="D18" s="218"/>
      <c r="E18" s="218"/>
      <c r="F18" s="218"/>
      <c r="G18" s="218"/>
      <c r="H18" s="70"/>
      <c r="I18" s="1109"/>
      <c r="J18" s="1110"/>
      <c r="K18" s="1111"/>
      <c r="L18" s="219"/>
      <c r="M18" s="1112"/>
      <c r="N18" s="1112"/>
      <c r="O18" s="1112"/>
      <c r="P18" s="1112"/>
      <c r="Q18" s="1112"/>
      <c r="R18" s="1112"/>
      <c r="S18" s="1112"/>
      <c r="T18" s="806"/>
      <c r="W18" s="3"/>
    </row>
    <row r="19" spans="1:30" s="65" customFormat="1" ht="20.25" customHeight="1" x14ac:dyDescent="0.2">
      <c r="A19" s="3"/>
      <c r="B19" s="220"/>
      <c r="D19" s="221" t="s">
        <v>684</v>
      </c>
      <c r="E19" s="222"/>
      <c r="F19" s="222"/>
      <c r="G19" s="222"/>
      <c r="H19" s="118"/>
      <c r="I19" s="1103" t="str">
        <f>IF(基本情報!F165="","",基本情報!F165)</f>
        <v/>
      </c>
      <c r="J19" s="1104"/>
      <c r="K19" s="1105"/>
      <c r="L19" s="223"/>
      <c r="M19" s="1118"/>
      <c r="N19" s="1118"/>
      <c r="O19" s="1118"/>
      <c r="P19" s="1118"/>
      <c r="Q19" s="1118"/>
      <c r="R19" s="1118"/>
      <c r="S19" s="1118"/>
      <c r="T19" s="808"/>
      <c r="W19" s="3"/>
      <c r="AA19" s="3" t="s">
        <v>229</v>
      </c>
    </row>
    <row r="20" spans="1:30" s="65" customFormat="1" ht="20.25" customHeight="1" x14ac:dyDescent="0.2">
      <c r="A20" s="3"/>
      <c r="B20" s="220"/>
      <c r="D20" s="221"/>
      <c r="E20" s="222"/>
      <c r="F20" s="222"/>
      <c r="G20" s="222"/>
      <c r="H20" s="118"/>
      <c r="I20" s="224"/>
      <c r="J20" s="126"/>
      <c r="K20" s="225"/>
      <c r="L20" s="223"/>
      <c r="M20" s="11"/>
      <c r="N20" s="11"/>
      <c r="O20" s="11"/>
      <c r="P20" s="11"/>
      <c r="Q20" s="11"/>
      <c r="R20" s="11"/>
      <c r="S20" s="11"/>
      <c r="T20" s="226"/>
      <c r="W20" s="3"/>
    </row>
    <row r="21" spans="1:30" s="65" customFormat="1" ht="39.75" customHeight="1" x14ac:dyDescent="0.2">
      <c r="A21" s="3"/>
      <c r="B21" s="220"/>
      <c r="D21" s="221" t="s">
        <v>685</v>
      </c>
      <c r="E21" s="222"/>
      <c r="F21" s="222"/>
      <c r="G21" s="222"/>
      <c r="H21" s="118"/>
      <c r="I21" s="1103" t="str">
        <f>IF(基本情報!F166="","",基本情報!F166)</f>
        <v/>
      </c>
      <c r="J21" s="1104"/>
      <c r="K21" s="1105"/>
      <c r="L21" s="227"/>
      <c r="M21" s="1119"/>
      <c r="N21" s="1119"/>
      <c r="O21" s="1119"/>
      <c r="P21" s="1119"/>
      <c r="Q21" s="1119"/>
      <c r="R21" s="1119"/>
      <c r="S21" s="1119"/>
      <c r="T21" s="1120"/>
      <c r="W21" s="3"/>
      <c r="AA21" s="1115" t="str">
        <f>IF(I21="","",IF(AND(COUNT(I21)=1,COUNTA(M21)=0)=TRUE,"←備考欄に金融機関名と本支店名を記載すること",""))</f>
        <v/>
      </c>
      <c r="AB21" s="1115"/>
      <c r="AC21" s="1115"/>
      <c r="AD21" s="1115"/>
    </row>
    <row r="22" spans="1:30" s="65" customFormat="1" ht="20.25" customHeight="1" x14ac:dyDescent="0.2">
      <c r="A22" s="3"/>
      <c r="B22" s="220"/>
      <c r="D22" s="221"/>
      <c r="E22" s="222"/>
      <c r="F22" s="222"/>
      <c r="G22" s="222"/>
      <c r="H22" s="118"/>
      <c r="I22" s="224"/>
      <c r="J22" s="126"/>
      <c r="K22" s="225"/>
      <c r="L22" s="227"/>
      <c r="T22" s="118"/>
      <c r="W22" s="3"/>
    </row>
    <row r="23" spans="1:30" s="65" customFormat="1" ht="20.25" customHeight="1" x14ac:dyDescent="0.2">
      <c r="A23" s="3"/>
      <c r="B23" s="228"/>
      <c r="C23" s="1101" t="s">
        <v>686</v>
      </c>
      <c r="D23" s="1101"/>
      <c r="E23" s="1101"/>
      <c r="F23" s="1101"/>
      <c r="G23" s="1101"/>
      <c r="H23" s="1102"/>
      <c r="I23" s="1103" t="str">
        <f>IF(基本情報!F168="","",基本情報!F168)</f>
        <v/>
      </c>
      <c r="J23" s="1104"/>
      <c r="K23" s="1105"/>
      <c r="L23" s="223"/>
      <c r="M23" s="1100"/>
      <c r="N23" s="1100"/>
      <c r="O23" s="1100"/>
      <c r="P23" s="1100"/>
      <c r="Q23" s="1100"/>
      <c r="R23" s="1100"/>
      <c r="S23" s="1100"/>
      <c r="T23" s="229"/>
      <c r="W23" s="3"/>
      <c r="AA23" s="3" t="s">
        <v>229</v>
      </c>
    </row>
    <row r="24" spans="1:30" s="65" customFormat="1" ht="20.25" customHeight="1" x14ac:dyDescent="0.2">
      <c r="A24" s="3"/>
      <c r="B24" s="228"/>
      <c r="C24" s="221"/>
      <c r="D24" s="222"/>
      <c r="E24" s="222"/>
      <c r="F24" s="222"/>
      <c r="G24" s="222"/>
      <c r="H24" s="118"/>
      <c r="I24" s="224"/>
      <c r="J24" s="126"/>
      <c r="K24" s="225"/>
      <c r="L24" s="223"/>
      <c r="T24" s="118"/>
      <c r="W24" s="3"/>
    </row>
    <row r="25" spans="1:30" ht="20.25" customHeight="1" x14ac:dyDescent="0.2">
      <c r="B25" s="230"/>
      <c r="C25" s="1113" t="s">
        <v>687</v>
      </c>
      <c r="D25" s="1113"/>
      <c r="E25" s="1113"/>
      <c r="F25" s="1113"/>
      <c r="G25" s="1113"/>
      <c r="H25" s="1114"/>
      <c r="I25" s="1103" t="str">
        <f>IF(基本情報!F167="","",基本情報!F167)</f>
        <v/>
      </c>
      <c r="J25" s="1104"/>
      <c r="K25" s="1105"/>
      <c r="L25" s="231"/>
      <c r="M25" s="11"/>
      <c r="N25" s="11"/>
      <c r="O25" s="11"/>
      <c r="P25" s="11"/>
      <c r="Q25" s="11"/>
      <c r="R25" s="11"/>
      <c r="S25" s="11"/>
      <c r="T25" s="226"/>
      <c r="AA25" s="3" t="s">
        <v>229</v>
      </c>
    </row>
    <row r="26" spans="1:30" ht="20.25" customHeight="1" x14ac:dyDescent="0.2">
      <c r="B26" s="230"/>
      <c r="C26" s="44"/>
      <c r="D26" s="44"/>
      <c r="E26" s="44"/>
      <c r="F26" s="208"/>
      <c r="G26" s="208"/>
      <c r="H26" s="123"/>
      <c r="I26" s="224"/>
      <c r="J26" s="126"/>
      <c r="K26" s="225"/>
      <c r="L26" s="231"/>
      <c r="M26" s="11"/>
      <c r="N26" s="11"/>
      <c r="O26" s="11"/>
      <c r="P26" s="11"/>
      <c r="Q26" s="11"/>
      <c r="R26" s="11"/>
      <c r="S26" s="11"/>
      <c r="T26" s="226"/>
    </row>
    <row r="27" spans="1:30" ht="20.25" customHeight="1" x14ac:dyDescent="0.2">
      <c r="B27" s="230"/>
      <c r="C27" s="767" t="s">
        <v>160</v>
      </c>
      <c r="D27" s="767"/>
      <c r="E27" s="767"/>
      <c r="F27" s="767"/>
      <c r="G27" s="767"/>
      <c r="H27" s="937"/>
      <c r="I27" s="1103" t="str">
        <f>IF(基本情報!F169="","",基本情報!F169)</f>
        <v/>
      </c>
      <c r="J27" s="1104"/>
      <c r="K27" s="1105"/>
      <c r="L27" s="231"/>
      <c r="M27" s="11"/>
      <c r="N27" s="11"/>
      <c r="O27" s="11"/>
      <c r="P27" s="11"/>
      <c r="Q27" s="11"/>
      <c r="R27" s="11"/>
      <c r="S27" s="11"/>
      <c r="T27" s="226"/>
      <c r="AA27" s="3" t="s">
        <v>229</v>
      </c>
    </row>
    <row r="28" spans="1:30" ht="20.25" customHeight="1" x14ac:dyDescent="0.2">
      <c r="B28" s="230"/>
      <c r="C28" s="44"/>
      <c r="D28" s="44"/>
      <c r="E28" s="44"/>
      <c r="F28" s="208"/>
      <c r="G28" s="208"/>
      <c r="H28" s="123"/>
      <c r="I28" s="224"/>
      <c r="J28" s="126"/>
      <c r="K28" s="225"/>
      <c r="L28" s="231"/>
      <c r="M28" s="11"/>
      <c r="N28" s="11"/>
      <c r="O28" s="11"/>
      <c r="P28" s="11"/>
      <c r="Q28" s="11"/>
      <c r="R28" s="11"/>
      <c r="S28" s="11"/>
      <c r="T28" s="226"/>
    </row>
    <row r="29" spans="1:30" ht="20.25" customHeight="1" x14ac:dyDescent="0.2">
      <c r="B29" s="232"/>
      <c r="C29" s="233"/>
      <c r="D29" s="233"/>
      <c r="E29" s="233" t="s">
        <v>688</v>
      </c>
      <c r="F29" s="234"/>
      <c r="G29" s="234"/>
      <c r="H29" s="8"/>
      <c r="I29" s="991" t="str">
        <f>IF(AND(I19="",I21="",I23="",I25="",I27="")=TRUE,"",SUM(I18:K28))</f>
        <v/>
      </c>
      <c r="J29" s="684"/>
      <c r="K29" s="1015"/>
      <c r="L29" s="235"/>
      <c r="M29" s="236"/>
      <c r="N29" s="236"/>
      <c r="O29" s="236"/>
      <c r="P29" s="236"/>
      <c r="Q29" s="236"/>
      <c r="R29" s="236"/>
      <c r="S29" s="236"/>
      <c r="T29" s="166"/>
      <c r="AA29" s="3" t="s">
        <v>229</v>
      </c>
      <c r="AD29" s="3" t="e">
        <f>IF(I29=第1号!K30/1000,"","←資金需要と助成事業に要する経費総額と合致しません。基本のデータを正しく入力してください。")</f>
        <v>#VALUE!</v>
      </c>
    </row>
    <row r="30" spans="1:30" ht="15" customHeight="1" x14ac:dyDescent="0.2">
      <c r="B30" s="237" t="s">
        <v>689</v>
      </c>
      <c r="C30" s="238"/>
      <c r="D30" s="168"/>
      <c r="E30" s="168"/>
      <c r="F30" s="11"/>
      <c r="G30" s="11"/>
      <c r="H30" s="11"/>
      <c r="I30" s="11"/>
      <c r="J30" s="11"/>
      <c r="K30" s="169"/>
      <c r="L30" s="239"/>
      <c r="M30" s="239"/>
      <c r="N30" s="239"/>
      <c r="O30" s="239"/>
      <c r="P30" s="239"/>
      <c r="Q30" s="239"/>
      <c r="R30" s="239"/>
      <c r="S30" s="239"/>
      <c r="T30" s="169"/>
    </row>
    <row r="31" spans="1:30" ht="15" customHeight="1" x14ac:dyDescent="0.2">
      <c r="B31" s="49" t="s">
        <v>253</v>
      </c>
      <c r="C31" s="237"/>
      <c r="D31" s="240"/>
      <c r="E31" s="240"/>
      <c r="F31" s="49"/>
      <c r="G31" s="49"/>
      <c r="H31" s="49"/>
      <c r="I31" s="49"/>
      <c r="J31" s="49"/>
      <c r="K31" s="83"/>
      <c r="L31" s="241"/>
      <c r="M31" s="241"/>
      <c r="N31" s="241"/>
      <c r="O31" s="241"/>
      <c r="P31" s="241"/>
      <c r="Q31" s="241"/>
      <c r="R31" s="241"/>
      <c r="S31" s="241"/>
      <c r="T31" s="83"/>
    </row>
    <row r="32" spans="1:30" ht="15" customHeight="1" x14ac:dyDescent="0.2">
      <c r="B32" s="12" t="s">
        <v>161</v>
      </c>
      <c r="C32" s="12"/>
      <c r="D32" s="12"/>
      <c r="E32" s="12"/>
      <c r="F32" s="12"/>
      <c r="G32" s="12"/>
      <c r="H32" s="12"/>
      <c r="I32" s="12"/>
      <c r="J32" s="12"/>
      <c r="K32" s="12"/>
      <c r="L32" s="12"/>
      <c r="M32" s="12"/>
      <c r="N32" s="12"/>
      <c r="O32" s="12"/>
      <c r="P32" s="12"/>
      <c r="Q32" s="12"/>
      <c r="R32" s="12"/>
      <c r="S32" s="12"/>
      <c r="T32" s="12"/>
    </row>
    <row r="33" spans="2:20" ht="20.25" customHeight="1" x14ac:dyDescent="0.2">
      <c r="B33" s="49"/>
    </row>
    <row r="34" spans="2:20" ht="20.25" customHeight="1" x14ac:dyDescent="0.2">
      <c r="B34" s="49"/>
    </row>
    <row r="35" spans="2:20" ht="20.25" customHeight="1" x14ac:dyDescent="0.2">
      <c r="B35" s="49"/>
    </row>
    <row r="36" spans="2:20" ht="20.25" customHeight="1" x14ac:dyDescent="0.2">
      <c r="B36" s="49"/>
    </row>
    <row r="37" spans="2:20" ht="20.25" customHeight="1" x14ac:dyDescent="0.2">
      <c r="B37" s="49"/>
      <c r="T37" s="151" t="s">
        <v>787</v>
      </c>
    </row>
  </sheetData>
  <mergeCells count="22">
    <mergeCell ref="AA21:AD21"/>
    <mergeCell ref="I11:J11"/>
    <mergeCell ref="I12:J12"/>
    <mergeCell ref="I19:K19"/>
    <mergeCell ref="M19:T19"/>
    <mergeCell ref="I21:K21"/>
    <mergeCell ref="M21:T21"/>
    <mergeCell ref="I25:K25"/>
    <mergeCell ref="I29:K29"/>
    <mergeCell ref="C25:H25"/>
    <mergeCell ref="C27:H27"/>
    <mergeCell ref="I27:K27"/>
    <mergeCell ref="I7:K7"/>
    <mergeCell ref="I9:K9"/>
    <mergeCell ref="M23:S23"/>
    <mergeCell ref="C23:H23"/>
    <mergeCell ref="I23:K23"/>
    <mergeCell ref="B17:H17"/>
    <mergeCell ref="I17:K17"/>
    <mergeCell ref="L17:T17"/>
    <mergeCell ref="I18:K18"/>
    <mergeCell ref="M18:T18"/>
  </mergeCells>
  <phoneticPr fontId="2"/>
  <conditionalFormatting sqref="M23:T23 AC25">
    <cfRule type="containsText" dxfId="0" priority="1" stopIfTrue="1" operator="containsText" text="借入金を手当する金融機関名・支店名を記入下さい">
      <formula>NOT(ISERROR(SEARCH("借入金を手当する金融機関名・支店名を記入下さい",M23)))</formula>
    </cfRule>
  </conditionalFormatting>
  <pageMargins left="0.98425196850393704" right="0.59055118110236227" top="0.78740157480314965" bottom="0.59055118110236227"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16"/>
  <sheetViews>
    <sheetView showGridLines="0" view="pageBreakPreview" topLeftCell="A9" zoomScaleNormal="100" zoomScaleSheetLayoutView="100" workbookViewId="0">
      <selection activeCell="F9" sqref="F9:U9"/>
    </sheetView>
  </sheetViews>
  <sheetFormatPr defaultColWidth="9" defaultRowHeight="13" x14ac:dyDescent="0.2"/>
  <cols>
    <col min="1" max="1" width="1.7265625" style="3" customWidth="1"/>
    <col min="2" max="2" width="1" style="3" customWidth="1"/>
    <col min="3" max="4" width="0.7265625" style="3" customWidth="1"/>
    <col min="5" max="5" width="3.26953125" style="3" customWidth="1"/>
    <col min="6" max="6" width="6.08984375" style="3" customWidth="1"/>
    <col min="7" max="7" width="8.453125" style="3" customWidth="1"/>
    <col min="8" max="8" width="9.08984375" style="3" customWidth="1"/>
    <col min="9" max="9" width="6" style="3" customWidth="1"/>
    <col min="10" max="21" width="4" style="3" customWidth="1"/>
    <col min="22" max="23" width="1.26953125" style="65" customWidth="1"/>
    <col min="24" max="24" width="13.26953125" style="3" customWidth="1"/>
    <col min="25" max="16384" width="9" style="3"/>
  </cols>
  <sheetData>
    <row r="1" spans="1:25" ht="13.5" customHeight="1" x14ac:dyDescent="0.2">
      <c r="A1" s="181" t="s">
        <v>1074</v>
      </c>
      <c r="C1" s="44"/>
      <c r="D1" s="44"/>
      <c r="H1" s="138"/>
      <c r="I1" s="138"/>
      <c r="J1" s="138"/>
      <c r="K1" s="138"/>
      <c r="L1" s="138"/>
      <c r="M1" s="138"/>
      <c r="W1" s="44"/>
      <c r="X1" s="44"/>
      <c r="Y1" s="44"/>
    </row>
    <row r="2" spans="1:25" ht="13.5" customHeight="1" x14ac:dyDescent="0.2">
      <c r="B2" s="44"/>
      <c r="C2" s="44"/>
      <c r="D2" s="44"/>
      <c r="U2" s="44"/>
    </row>
    <row r="3" spans="1:25" ht="20.25" customHeight="1" x14ac:dyDescent="0.2">
      <c r="B3" s="44" t="s">
        <v>693</v>
      </c>
      <c r="C3" s="44"/>
      <c r="U3" s="44"/>
    </row>
    <row r="4" spans="1:25" ht="20.25" customHeight="1" x14ac:dyDescent="0.2">
      <c r="C4" s="3" t="s">
        <v>837</v>
      </c>
    </row>
    <row r="5" spans="1:25" ht="24" customHeight="1" x14ac:dyDescent="0.2">
      <c r="E5" s="63" t="s">
        <v>691</v>
      </c>
      <c r="F5" s="824" t="s">
        <v>692</v>
      </c>
      <c r="G5" s="824"/>
      <c r="H5" s="824"/>
      <c r="I5" s="824"/>
      <c r="J5" s="824"/>
      <c r="K5" s="824"/>
      <c r="L5" s="824"/>
      <c r="M5" s="824"/>
      <c r="N5" s="824"/>
      <c r="O5" s="824"/>
      <c r="P5" s="824"/>
      <c r="Q5" s="824"/>
      <c r="R5" s="824"/>
      <c r="S5" s="824"/>
      <c r="T5" s="824"/>
      <c r="U5" s="824"/>
    </row>
    <row r="6" spans="1:25" ht="306.64999999999998" customHeight="1" x14ac:dyDescent="0.2">
      <c r="E6" s="11"/>
      <c r="F6" s="1121"/>
      <c r="G6" s="1121"/>
      <c r="H6" s="1121"/>
      <c r="I6" s="1121"/>
      <c r="J6" s="1121"/>
      <c r="K6" s="1121"/>
      <c r="L6" s="1121"/>
      <c r="M6" s="1121"/>
      <c r="N6" s="1121"/>
      <c r="O6" s="1121"/>
      <c r="P6" s="1121"/>
      <c r="Q6" s="1121"/>
      <c r="R6" s="1121"/>
      <c r="S6" s="1121"/>
      <c r="T6" s="1121"/>
      <c r="U6" s="1121"/>
      <c r="X6" s="37" t="s">
        <v>230</v>
      </c>
    </row>
    <row r="7" spans="1:25" ht="20.25" customHeight="1" x14ac:dyDescent="0.2">
      <c r="C7" s="3" t="s">
        <v>838</v>
      </c>
    </row>
    <row r="8" spans="1:25" ht="15" customHeight="1" x14ac:dyDescent="0.2">
      <c r="E8" s="49" t="s">
        <v>691</v>
      </c>
      <c r="F8" s="49" t="s">
        <v>690</v>
      </c>
    </row>
    <row r="9" spans="1:25" ht="333.5" customHeight="1" x14ac:dyDescent="0.2">
      <c r="E9" s="11"/>
      <c r="F9" s="1121"/>
      <c r="G9" s="1121"/>
      <c r="H9" s="1121"/>
      <c r="I9" s="1121"/>
      <c r="J9" s="1121"/>
      <c r="K9" s="1121"/>
      <c r="L9" s="1121"/>
      <c r="M9" s="1121"/>
      <c r="N9" s="1121"/>
      <c r="O9" s="1121"/>
      <c r="P9" s="1121"/>
      <c r="Q9" s="1121"/>
      <c r="R9" s="1121"/>
      <c r="S9" s="1121"/>
      <c r="T9" s="1121"/>
      <c r="U9" s="1121"/>
      <c r="X9" s="37" t="s">
        <v>230</v>
      </c>
    </row>
    <row r="10" spans="1:25" ht="15" customHeight="1" x14ac:dyDescent="0.2">
      <c r="U10" s="151" t="s">
        <v>787</v>
      </c>
    </row>
    <row r="11" spans="1:25" ht="20.25" customHeight="1" x14ac:dyDescent="0.2"/>
    <row r="12" spans="1:25" ht="20.25" customHeight="1" x14ac:dyDescent="0.2"/>
    <row r="13" spans="1:25" ht="20.25" customHeight="1" x14ac:dyDescent="0.2"/>
    <row r="14" spans="1:25" ht="20.25" customHeight="1" x14ac:dyDescent="0.2"/>
    <row r="15" spans="1:25" ht="20.25" customHeight="1" x14ac:dyDescent="0.2"/>
    <row r="16" spans="1:25" ht="20.25" customHeight="1" x14ac:dyDescent="0.2"/>
  </sheetData>
  <mergeCells count="3">
    <mergeCell ref="F9:U9"/>
    <mergeCell ref="F5:U5"/>
    <mergeCell ref="F6:U6"/>
  </mergeCells>
  <phoneticPr fontId="2"/>
  <dataValidations count="2">
    <dataValidation type="whole" allowBlank="1" showInputMessage="1" showErrorMessage="1" prompt="このセルには１，又は２の値を入力してください。" sqref="K65505:K65506" xr:uid="{00000000-0002-0000-0C00-000000000000}">
      <formula1>1</formula1>
      <formula2>2</formula2>
    </dataValidation>
    <dataValidation type="whole" allowBlank="1" showInputMessage="1" showErrorMessage="1" error="このセルには１，又は２の値を入力してください。" sqref="I65505:J65505" xr:uid="{00000000-0002-0000-0C00-000001000000}">
      <formula1>1</formula1>
      <formula2>2</formula2>
    </dataValidation>
  </dataValidations>
  <pageMargins left="0.98425196850393704" right="0.59055118110236227" top="0.78740157480314965" bottom="0.59055118110236227"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156"/>
  <sheetViews>
    <sheetView showGridLines="0" view="pageBreakPreview" zoomScale="115" zoomScaleNormal="100" zoomScaleSheetLayoutView="115" workbookViewId="0">
      <selection activeCell="T41" sqref="T41"/>
    </sheetView>
  </sheetViews>
  <sheetFormatPr defaultColWidth="9" defaultRowHeight="13" x14ac:dyDescent="0.2"/>
  <cols>
    <col min="1" max="1" width="1.7265625" style="3" customWidth="1"/>
    <col min="2" max="2" width="1" style="3" customWidth="1"/>
    <col min="3" max="3" width="4.453125" style="3" customWidth="1"/>
    <col min="4" max="4" width="11" style="3" customWidth="1"/>
    <col min="5" max="5" width="10.08984375" style="3" customWidth="1"/>
    <col min="6" max="6" width="0.90625" style="3" customWidth="1"/>
    <col min="7" max="7" width="4.26953125" style="3" customWidth="1"/>
    <col min="8" max="13" width="5.7265625" style="3" customWidth="1"/>
    <col min="14" max="15" width="6.08984375" style="65" customWidth="1"/>
    <col min="16" max="16" width="6.7265625" style="65" customWidth="1"/>
    <col min="17" max="18" width="1.26953125" style="65" customWidth="1"/>
    <col min="19" max="19" width="7.26953125" style="3" customWidth="1"/>
    <col min="20" max="16384" width="9" style="3"/>
  </cols>
  <sheetData>
    <row r="1" spans="2:19" x14ac:dyDescent="0.2">
      <c r="B1" s="46" t="s">
        <v>1075</v>
      </c>
      <c r="D1" s="138"/>
      <c r="E1" s="138"/>
      <c r="N1" s="3"/>
      <c r="O1" s="3"/>
      <c r="P1" s="44"/>
    </row>
    <row r="2" spans="2:19" ht="12" customHeight="1" x14ac:dyDescent="0.2">
      <c r="L2" s="44"/>
      <c r="M2" s="44"/>
      <c r="P2" s="44"/>
      <c r="S2" s="65"/>
    </row>
    <row r="3" spans="2:19" ht="14" x14ac:dyDescent="0.2">
      <c r="D3" s="1122" t="s">
        <v>696</v>
      </c>
      <c r="E3" s="1122"/>
      <c r="F3" s="1122"/>
      <c r="G3" s="1122"/>
      <c r="H3" s="1122"/>
      <c r="I3" s="1122"/>
      <c r="J3" s="1122"/>
      <c r="K3" s="1122"/>
      <c r="L3" s="1122"/>
      <c r="M3" s="1122"/>
      <c r="N3" s="3"/>
      <c r="P3" s="44"/>
      <c r="S3" s="65"/>
    </row>
    <row r="4" spans="2:19" ht="20.25" customHeight="1" x14ac:dyDescent="0.2">
      <c r="B4" s="221" t="s">
        <v>697</v>
      </c>
    </row>
    <row r="5" spans="2:19" ht="18.75" customHeight="1" x14ac:dyDescent="0.2">
      <c r="C5" s="243" t="s">
        <v>698</v>
      </c>
      <c r="D5" s="158"/>
      <c r="E5" s="159"/>
      <c r="F5" s="160"/>
      <c r="G5" s="1123"/>
      <c r="H5" s="1123"/>
      <c r="I5" s="1123"/>
      <c r="J5" s="1124"/>
      <c r="K5" s="1124"/>
      <c r="L5" s="1124"/>
      <c r="M5" s="1124"/>
      <c r="N5" s="1125"/>
      <c r="O5" s="1125"/>
      <c r="P5" s="1126"/>
      <c r="S5" s="37" t="s">
        <v>699</v>
      </c>
    </row>
    <row r="6" spans="2:19" ht="22.5" customHeight="1" x14ac:dyDescent="0.2">
      <c r="C6" s="244" t="s">
        <v>700</v>
      </c>
      <c r="D6" s="11"/>
      <c r="E6" s="226"/>
      <c r="F6" s="245"/>
      <c r="G6" s="1127" t="str">
        <f>IF(基本情報!F6="","",基本情報!F6)</f>
        <v/>
      </c>
      <c r="H6" s="1127"/>
      <c r="I6" s="1127"/>
      <c r="J6" s="1127"/>
      <c r="K6" s="1127"/>
      <c r="L6" s="1127"/>
      <c r="M6" s="1127"/>
      <c r="N6" s="1127"/>
      <c r="O6" s="1127"/>
      <c r="P6" s="1128"/>
      <c r="S6" s="3" t="s">
        <v>701</v>
      </c>
    </row>
    <row r="7" spans="2:19" ht="19.149999999999999" customHeight="1" x14ac:dyDescent="0.2">
      <c r="C7" s="246" t="s">
        <v>702</v>
      </c>
      <c r="D7" s="10"/>
      <c r="E7" s="162"/>
      <c r="F7" s="163"/>
      <c r="G7" s="1129"/>
      <c r="H7" s="1129"/>
      <c r="I7" s="1129"/>
      <c r="J7" s="1130"/>
      <c r="K7" s="1130"/>
      <c r="L7" s="1130"/>
      <c r="M7" s="1130"/>
      <c r="N7" s="1131"/>
      <c r="O7" s="1131"/>
      <c r="P7" s="1132"/>
      <c r="S7" s="37" t="s">
        <v>699</v>
      </c>
    </row>
    <row r="8" spans="2:19" ht="14.25" customHeight="1" x14ac:dyDescent="0.2">
      <c r="C8" s="243" t="s">
        <v>698</v>
      </c>
      <c r="D8" s="158"/>
      <c r="E8" s="159"/>
      <c r="F8" s="160"/>
      <c r="G8" s="1133"/>
      <c r="H8" s="1133"/>
      <c r="I8" s="1133"/>
      <c r="J8" s="1134"/>
      <c r="K8" s="1134"/>
      <c r="L8" s="1134"/>
      <c r="M8" s="1134"/>
      <c r="N8" s="1135"/>
      <c r="O8" s="1135"/>
      <c r="P8" s="1136"/>
      <c r="S8" s="37" t="s">
        <v>699</v>
      </c>
    </row>
    <row r="9" spans="2:19" ht="22.5" customHeight="1" x14ac:dyDescent="0.2">
      <c r="C9" s="246" t="s">
        <v>703</v>
      </c>
      <c r="D9" s="10"/>
      <c r="E9" s="162"/>
      <c r="F9" s="163"/>
      <c r="G9" s="1138" t="str">
        <f>IF(基本情報!K7="","",基本情報!K7)</f>
        <v/>
      </c>
      <c r="H9" s="1138"/>
      <c r="I9" s="1138"/>
      <c r="J9" s="1138"/>
      <c r="K9" s="1138"/>
      <c r="L9" s="1138"/>
      <c r="M9" s="1138"/>
      <c r="N9" s="1138"/>
      <c r="O9" s="1138"/>
      <c r="P9" s="1139"/>
      <c r="S9" s="3" t="s">
        <v>701</v>
      </c>
    </row>
    <row r="10" spans="2:19" ht="19.149999999999999" customHeight="1" x14ac:dyDescent="0.2">
      <c r="C10" s="243" t="s">
        <v>704</v>
      </c>
      <c r="D10" s="158"/>
      <c r="E10" s="159"/>
      <c r="F10" s="160"/>
      <c r="G10" s="247"/>
      <c r="H10" s="158"/>
      <c r="I10" s="1150" t="str">
        <f>IF(基本情報!F170="","",基本情報!F170)</f>
        <v/>
      </c>
      <c r="J10" s="1150"/>
      <c r="K10" s="1150"/>
      <c r="L10" s="1150"/>
      <c r="M10" s="1150"/>
      <c r="N10" s="248"/>
      <c r="O10" s="247"/>
      <c r="P10" s="249"/>
      <c r="S10" s="250" t="s">
        <v>259</v>
      </c>
    </row>
    <row r="11" spans="2:19" ht="19.149999999999999" customHeight="1" x14ac:dyDescent="0.2">
      <c r="C11" s="1143" t="s">
        <v>705</v>
      </c>
      <c r="D11" s="1144"/>
      <c r="E11" s="1145"/>
      <c r="F11" s="883" t="s">
        <v>162</v>
      </c>
      <c r="G11" s="883"/>
      <c r="H11" s="883"/>
      <c r="I11" s="883"/>
      <c r="J11" s="883"/>
      <c r="K11" s="251" t="str">
        <f>IF(基本情報!I171="","",基本情報!I171)</f>
        <v/>
      </c>
      <c r="L11" s="829" t="str">
        <f>IF(基本情報!K171="","",基本情報!K171)</f>
        <v/>
      </c>
      <c r="M11" s="829"/>
      <c r="N11" s="829"/>
      <c r="O11" s="829"/>
      <c r="P11" s="1137"/>
      <c r="S11" s="250" t="s">
        <v>259</v>
      </c>
    </row>
    <row r="12" spans="2:19" ht="19.149999999999999" customHeight="1" x14ac:dyDescent="0.2">
      <c r="C12" s="1146"/>
      <c r="D12" s="1147"/>
      <c r="E12" s="1148"/>
      <c r="F12" s="1149" t="s">
        <v>163</v>
      </c>
      <c r="G12" s="1149"/>
      <c r="H12" s="1149"/>
      <c r="I12" s="1149"/>
      <c r="J12" s="1149"/>
      <c r="K12" s="251" t="str">
        <f>IF(基本情報!I172="","",基本情報!I172)</f>
        <v/>
      </c>
      <c r="L12" s="829" t="str">
        <f>IF(基本情報!K172="","",基本情報!K172)</f>
        <v/>
      </c>
      <c r="M12" s="829"/>
      <c r="N12" s="829"/>
      <c r="O12" s="829"/>
      <c r="P12" s="1137"/>
      <c r="S12" s="250" t="s">
        <v>259</v>
      </c>
    </row>
    <row r="13" spans="2:19" s="65" customFormat="1" ht="19.149999999999999" customHeight="1" x14ac:dyDescent="0.2">
      <c r="B13" s="3"/>
      <c r="C13" s="252" t="s">
        <v>706</v>
      </c>
      <c r="D13" s="234"/>
      <c r="E13" s="145"/>
      <c r="F13" s="163"/>
      <c r="G13" s="253"/>
      <c r="H13" s="253"/>
      <c r="I13" s="1154" t="str">
        <f>IF(基本情報!F173="","",基本情報!F173)</f>
        <v/>
      </c>
      <c r="J13" s="1154"/>
      <c r="K13" s="1154"/>
      <c r="L13" s="1154"/>
      <c r="M13" s="10" t="s">
        <v>694</v>
      </c>
      <c r="N13" s="253"/>
      <c r="O13" s="253"/>
      <c r="P13" s="254"/>
      <c r="S13" s="250" t="s">
        <v>259</v>
      </c>
    </row>
    <row r="14" spans="2:19" s="65" customFormat="1" ht="19.149999999999999" customHeight="1" x14ac:dyDescent="0.2">
      <c r="B14" s="3"/>
      <c r="C14" s="252" t="s">
        <v>707</v>
      </c>
      <c r="D14" s="234"/>
      <c r="E14" s="145"/>
      <c r="F14" s="165"/>
      <c r="G14" s="6"/>
      <c r="H14" s="6"/>
      <c r="I14" s="1154" t="str">
        <f>IF(基本情報!F174="","",基本情報!F174)</f>
        <v/>
      </c>
      <c r="J14" s="1154"/>
      <c r="K14" s="1154"/>
      <c r="L14" s="1154"/>
      <c r="M14" s="11" t="s">
        <v>156</v>
      </c>
      <c r="N14" s="6"/>
      <c r="O14" s="6"/>
      <c r="P14" s="166"/>
      <c r="S14" s="37" t="s">
        <v>699</v>
      </c>
    </row>
    <row r="15" spans="2:19" s="65" customFormat="1" ht="19.149999999999999" customHeight="1" x14ac:dyDescent="0.2">
      <c r="B15" s="3"/>
      <c r="C15" s="1140" t="s">
        <v>708</v>
      </c>
      <c r="D15" s="1141"/>
      <c r="E15" s="1142"/>
      <c r="F15" s="165"/>
      <c r="G15" s="6"/>
      <c r="H15" s="1154" t="str">
        <f>IF(基本情報!F175="","",基本情報!F175)</f>
        <v/>
      </c>
      <c r="I15" s="1154"/>
      <c r="J15" s="1154"/>
      <c r="K15" s="11" t="s">
        <v>167</v>
      </c>
      <c r="L15" s="1163" t="str">
        <f>IF(基本情報!I175="","",基本情報!I175)</f>
        <v/>
      </c>
      <c r="M15" s="1163"/>
      <c r="N15" s="1163"/>
      <c r="O15" s="7" t="s">
        <v>695</v>
      </c>
      <c r="P15" s="166"/>
      <c r="S15" s="3"/>
    </row>
    <row r="16" spans="2:19" s="65" customFormat="1" ht="19.149999999999999" customHeight="1" x14ac:dyDescent="0.2">
      <c r="B16" s="3"/>
      <c r="C16" s="252" t="s">
        <v>709</v>
      </c>
      <c r="D16" s="234"/>
      <c r="E16" s="145"/>
      <c r="F16" s="165"/>
      <c r="G16" s="6"/>
      <c r="H16" s="6"/>
      <c r="I16" s="895" t="str">
        <f>IF(基本情報!F176="","",基本情報!F176)</f>
        <v/>
      </c>
      <c r="J16" s="895"/>
      <c r="K16" s="895"/>
      <c r="L16" s="895"/>
      <c r="M16" s="1151" t="s">
        <v>156</v>
      </c>
      <c r="N16" s="1151"/>
      <c r="O16" s="1151"/>
      <c r="P16" s="145"/>
      <c r="S16" s="3" t="s">
        <v>701</v>
      </c>
    </row>
    <row r="17" spans="2:19" s="65" customFormat="1" ht="19.149999999999999" customHeight="1" x14ac:dyDescent="0.2">
      <c r="B17" s="3"/>
      <c r="C17" s="252" t="s">
        <v>710</v>
      </c>
      <c r="D17" s="234"/>
      <c r="E17" s="145"/>
      <c r="F17" s="160"/>
      <c r="G17" s="247"/>
      <c r="H17" s="6"/>
      <c r="I17" s="895" t="str">
        <f>IF(基本情報!F177="","",基本情報!F177)</f>
        <v/>
      </c>
      <c r="J17" s="895"/>
      <c r="K17" s="895"/>
      <c r="L17" s="895"/>
      <c r="M17" s="1151" t="s">
        <v>156</v>
      </c>
      <c r="N17" s="1151"/>
      <c r="O17" s="1151"/>
      <c r="P17" s="166"/>
      <c r="S17" s="65" t="s">
        <v>260</v>
      </c>
    </row>
    <row r="18" spans="2:19" s="65" customFormat="1" ht="19.149999999999999" customHeight="1" x14ac:dyDescent="0.2">
      <c r="B18" s="3"/>
      <c r="C18" s="255"/>
      <c r="D18" s="158"/>
      <c r="E18" s="159"/>
      <c r="F18" s="160"/>
      <c r="G18" s="1159" t="s">
        <v>291</v>
      </c>
      <c r="H18" s="1159"/>
      <c r="I18" s="1159"/>
      <c r="J18" s="1159"/>
      <c r="K18" s="1159"/>
      <c r="L18" s="1159"/>
      <c r="M18" s="1159"/>
      <c r="N18" s="1159"/>
      <c r="O18" s="1159"/>
      <c r="P18" s="1160"/>
      <c r="S18" s="37" t="s">
        <v>699</v>
      </c>
    </row>
    <row r="19" spans="2:19" s="65" customFormat="1" ht="21.75" customHeight="1" x14ac:dyDescent="0.2">
      <c r="B19" s="3"/>
      <c r="C19" s="227"/>
      <c r="D19" s="11"/>
      <c r="E19" s="226"/>
      <c r="F19" s="245"/>
      <c r="G19" s="1155"/>
      <c r="H19" s="1155"/>
      <c r="I19" s="1155"/>
      <c r="J19" s="1155"/>
      <c r="K19" s="1155"/>
      <c r="L19" s="1155"/>
      <c r="M19" s="1155"/>
      <c r="N19" s="1155"/>
      <c r="O19" s="1155"/>
      <c r="P19" s="1156"/>
      <c r="S19" s="3"/>
    </row>
    <row r="20" spans="2:19" s="65" customFormat="1" ht="21.75" customHeight="1" x14ac:dyDescent="0.2">
      <c r="B20" s="3"/>
      <c r="C20" s="244" t="s">
        <v>711</v>
      </c>
      <c r="D20" s="11"/>
      <c r="E20" s="226"/>
      <c r="F20" s="245"/>
      <c r="G20" s="1155"/>
      <c r="H20" s="1155"/>
      <c r="I20" s="1155"/>
      <c r="J20" s="1155"/>
      <c r="K20" s="1155"/>
      <c r="L20" s="1155"/>
      <c r="M20" s="1155"/>
      <c r="N20" s="1155"/>
      <c r="O20" s="1155"/>
      <c r="P20" s="1156"/>
      <c r="S20" s="3"/>
    </row>
    <row r="21" spans="2:19" s="65" customFormat="1" ht="21.75" customHeight="1" x14ac:dyDescent="0.2">
      <c r="B21" s="3"/>
      <c r="C21" s="227"/>
      <c r="D21" s="11"/>
      <c r="E21" s="226"/>
      <c r="F21" s="245"/>
      <c r="G21" s="1155"/>
      <c r="H21" s="1155"/>
      <c r="I21" s="1155"/>
      <c r="J21" s="1155"/>
      <c r="K21" s="1155"/>
      <c r="L21" s="1155"/>
      <c r="M21" s="1155"/>
      <c r="N21" s="1155"/>
      <c r="O21" s="1155"/>
      <c r="P21" s="1156"/>
      <c r="S21" s="3"/>
    </row>
    <row r="22" spans="2:19" s="65" customFormat="1" ht="21.75" customHeight="1" x14ac:dyDescent="0.2">
      <c r="B22" s="3"/>
      <c r="C22" s="227"/>
      <c r="D22" s="11"/>
      <c r="E22" s="226"/>
      <c r="F22" s="245"/>
      <c r="G22" s="1155"/>
      <c r="H22" s="1155"/>
      <c r="I22" s="1155"/>
      <c r="J22" s="1155"/>
      <c r="K22" s="1155"/>
      <c r="L22" s="1155"/>
      <c r="M22" s="1155"/>
      <c r="N22" s="1155"/>
      <c r="O22" s="1155"/>
      <c r="P22" s="1156"/>
      <c r="S22" s="3"/>
    </row>
    <row r="23" spans="2:19" s="65" customFormat="1" ht="21.75" customHeight="1" x14ac:dyDescent="0.2">
      <c r="B23" s="3"/>
      <c r="C23" s="227"/>
      <c r="D23" s="11"/>
      <c r="E23" s="226"/>
      <c r="F23" s="245"/>
      <c r="G23" s="1155"/>
      <c r="H23" s="1155"/>
      <c r="I23" s="1155"/>
      <c r="J23" s="1155"/>
      <c r="K23" s="1155"/>
      <c r="L23" s="1155"/>
      <c r="M23" s="1155"/>
      <c r="N23" s="1155"/>
      <c r="O23" s="1155"/>
      <c r="P23" s="1156"/>
      <c r="S23" s="3"/>
    </row>
    <row r="24" spans="2:19" s="65" customFormat="1" ht="21.75" customHeight="1" x14ac:dyDescent="0.2">
      <c r="B24" s="3"/>
      <c r="C24" s="244"/>
      <c r="D24" s="11"/>
      <c r="E24" s="226"/>
      <c r="F24" s="245"/>
      <c r="G24" s="1155"/>
      <c r="H24" s="1155"/>
      <c r="I24" s="1155"/>
      <c r="J24" s="1155"/>
      <c r="K24" s="1155"/>
      <c r="L24" s="1155"/>
      <c r="M24" s="1155"/>
      <c r="N24" s="1155"/>
      <c r="O24" s="1155"/>
      <c r="P24" s="1156"/>
      <c r="S24" s="3"/>
    </row>
    <row r="25" spans="2:19" s="65" customFormat="1" ht="21.75" customHeight="1" x14ac:dyDescent="0.2">
      <c r="B25" s="3"/>
      <c r="C25" s="227"/>
      <c r="D25" s="11"/>
      <c r="E25" s="226"/>
      <c r="F25" s="245"/>
      <c r="G25" s="1155"/>
      <c r="H25" s="1155"/>
      <c r="I25" s="1155"/>
      <c r="J25" s="1155"/>
      <c r="K25" s="1155"/>
      <c r="L25" s="1155"/>
      <c r="M25" s="1155"/>
      <c r="N25" s="1155"/>
      <c r="O25" s="1155"/>
      <c r="P25" s="1156"/>
      <c r="S25" s="3"/>
    </row>
    <row r="26" spans="2:19" s="65" customFormat="1" ht="21.75" customHeight="1" x14ac:dyDescent="0.2">
      <c r="B26" s="3"/>
      <c r="C26" s="244"/>
      <c r="D26" s="11"/>
      <c r="E26" s="11"/>
      <c r="F26" s="245"/>
      <c r="G26" s="1155"/>
      <c r="H26" s="1155"/>
      <c r="I26" s="1155"/>
      <c r="J26" s="1155"/>
      <c r="K26" s="1155"/>
      <c r="L26" s="1155"/>
      <c r="M26" s="1155"/>
      <c r="N26" s="1155"/>
      <c r="O26" s="1155"/>
      <c r="P26" s="1156"/>
      <c r="S26" s="3"/>
    </row>
    <row r="27" spans="2:19" s="65" customFormat="1" ht="21.75" customHeight="1" x14ac:dyDescent="0.2">
      <c r="B27" s="3"/>
      <c r="C27" s="246"/>
      <c r="D27" s="10"/>
      <c r="E27" s="10"/>
      <c r="F27" s="163"/>
      <c r="G27" s="1157"/>
      <c r="H27" s="1157"/>
      <c r="I27" s="1157"/>
      <c r="J27" s="1157"/>
      <c r="K27" s="1157"/>
      <c r="L27" s="1157"/>
      <c r="M27" s="1157"/>
      <c r="N27" s="1157"/>
      <c r="O27" s="1157"/>
      <c r="P27" s="1158"/>
      <c r="S27" s="3"/>
    </row>
    <row r="28" spans="2:19" s="65" customFormat="1" ht="19.149999999999999" customHeight="1" x14ac:dyDescent="0.2">
      <c r="B28" s="3"/>
      <c r="C28" s="255"/>
      <c r="D28" s="158"/>
      <c r="E28" s="159"/>
      <c r="F28" s="160"/>
      <c r="G28" s="1161" t="s">
        <v>270</v>
      </c>
      <c r="H28" s="1161"/>
      <c r="I28" s="1161"/>
      <c r="J28" s="1161"/>
      <c r="K28" s="1161"/>
      <c r="L28" s="1161"/>
      <c r="M28" s="1161"/>
      <c r="N28" s="1161"/>
      <c r="O28" s="1161"/>
      <c r="P28" s="1162"/>
      <c r="S28" s="3"/>
    </row>
    <row r="29" spans="2:19" s="65" customFormat="1" ht="19.5" customHeight="1" x14ac:dyDescent="0.2">
      <c r="B29" s="3"/>
      <c r="C29" s="227"/>
      <c r="D29" s="11"/>
      <c r="E29" s="226"/>
      <c r="F29" s="245"/>
      <c r="G29" s="1155"/>
      <c r="H29" s="1155"/>
      <c r="I29" s="1155"/>
      <c r="J29" s="1155"/>
      <c r="K29" s="1155"/>
      <c r="L29" s="1155"/>
      <c r="M29" s="1155"/>
      <c r="N29" s="1155"/>
      <c r="O29" s="1155"/>
      <c r="P29" s="1156"/>
      <c r="S29" s="37" t="s">
        <v>699</v>
      </c>
    </row>
    <row r="30" spans="2:19" s="65" customFormat="1" ht="19.5" customHeight="1" x14ac:dyDescent="0.2">
      <c r="B30" s="3"/>
      <c r="C30" s="244" t="s">
        <v>712</v>
      </c>
      <c r="D30" s="11"/>
      <c r="E30" s="11"/>
      <c r="F30" s="245"/>
      <c r="G30" s="1155"/>
      <c r="H30" s="1155"/>
      <c r="I30" s="1155"/>
      <c r="J30" s="1155"/>
      <c r="K30" s="1155"/>
      <c r="L30" s="1155"/>
      <c r="M30" s="1155"/>
      <c r="N30" s="1155"/>
      <c r="O30" s="1155"/>
      <c r="P30" s="1156"/>
      <c r="S30" s="3"/>
    </row>
    <row r="31" spans="2:19" s="65" customFormat="1" ht="19.5" customHeight="1" x14ac:dyDescent="0.2">
      <c r="B31" s="3"/>
      <c r="C31" s="227"/>
      <c r="D31" s="11"/>
      <c r="E31" s="11"/>
      <c r="F31" s="245"/>
      <c r="G31" s="1155"/>
      <c r="H31" s="1155"/>
      <c r="I31" s="1155"/>
      <c r="J31" s="1155"/>
      <c r="K31" s="1155"/>
      <c r="L31" s="1155"/>
      <c r="M31" s="1155"/>
      <c r="N31" s="1155"/>
      <c r="O31" s="1155"/>
      <c r="P31" s="1156"/>
      <c r="S31" s="3"/>
    </row>
    <row r="32" spans="2:19" s="65" customFormat="1" ht="19.5" customHeight="1" x14ac:dyDescent="0.2">
      <c r="B32" s="3"/>
      <c r="C32" s="227"/>
      <c r="D32" s="11"/>
      <c r="E32" s="11"/>
      <c r="F32" s="245"/>
      <c r="G32" s="1155"/>
      <c r="H32" s="1155"/>
      <c r="I32" s="1155"/>
      <c r="J32" s="1155"/>
      <c r="K32" s="1155"/>
      <c r="L32" s="1155"/>
      <c r="M32" s="1155"/>
      <c r="N32" s="1155"/>
      <c r="O32" s="1155"/>
      <c r="P32" s="1156"/>
      <c r="S32" s="3"/>
    </row>
    <row r="33" spans="1:19" s="65" customFormat="1" ht="19.5" customHeight="1" x14ac:dyDescent="0.2">
      <c r="B33" s="3"/>
      <c r="C33" s="227"/>
      <c r="D33" s="11"/>
      <c r="E33" s="11"/>
      <c r="F33" s="245"/>
      <c r="G33" s="1155"/>
      <c r="H33" s="1155"/>
      <c r="I33" s="1155"/>
      <c r="J33" s="1155"/>
      <c r="K33" s="1155"/>
      <c r="L33" s="1155"/>
      <c r="M33" s="1155"/>
      <c r="N33" s="1155"/>
      <c r="O33" s="1155"/>
      <c r="P33" s="1156"/>
      <c r="S33" s="3"/>
    </row>
    <row r="34" spans="1:19" s="65" customFormat="1" ht="19.5" customHeight="1" x14ac:dyDescent="0.2">
      <c r="B34" s="3"/>
      <c r="C34" s="227"/>
      <c r="F34" s="245"/>
      <c r="G34" s="1155"/>
      <c r="H34" s="1155"/>
      <c r="I34" s="1155"/>
      <c r="J34" s="1155"/>
      <c r="K34" s="1155"/>
      <c r="L34" s="1155"/>
      <c r="M34" s="1155"/>
      <c r="N34" s="1155"/>
      <c r="O34" s="1155"/>
      <c r="P34" s="1156"/>
      <c r="S34" s="3"/>
    </row>
    <row r="35" spans="1:19" s="65" customFormat="1" ht="19.5" customHeight="1" x14ac:dyDescent="0.2">
      <c r="B35" s="3"/>
      <c r="C35" s="227"/>
      <c r="F35" s="245"/>
      <c r="G35" s="1155"/>
      <c r="H35" s="1155"/>
      <c r="I35" s="1155"/>
      <c r="J35" s="1155"/>
      <c r="K35" s="1155"/>
      <c r="L35" s="1155"/>
      <c r="M35" s="1155"/>
      <c r="N35" s="1155"/>
      <c r="O35" s="1155"/>
      <c r="P35" s="1156"/>
      <c r="S35" s="3"/>
    </row>
    <row r="36" spans="1:19" s="65" customFormat="1" ht="18.649999999999999" customHeight="1" x14ac:dyDescent="0.2">
      <c r="B36" s="3"/>
      <c r="C36" s="246"/>
      <c r="D36" s="10"/>
      <c r="E36" s="10"/>
      <c r="F36" s="245"/>
      <c r="G36" s="1155"/>
      <c r="H36" s="1155"/>
      <c r="I36" s="1155"/>
      <c r="J36" s="1155"/>
      <c r="K36" s="1155"/>
      <c r="L36" s="1155"/>
      <c r="M36" s="1155"/>
      <c r="N36" s="1155"/>
      <c r="O36" s="1155"/>
      <c r="P36" s="1156"/>
      <c r="S36" s="3"/>
    </row>
    <row r="37" spans="1:19" s="65" customFormat="1" ht="19.149999999999999" customHeight="1" x14ac:dyDescent="0.2">
      <c r="B37" s="3"/>
      <c r="C37" s="252" t="s">
        <v>713</v>
      </c>
      <c r="D37" s="234"/>
      <c r="E37" s="145"/>
      <c r="F37" s="165"/>
      <c r="G37" s="6"/>
      <c r="H37" s="256" t="s">
        <v>524</v>
      </c>
      <c r="I37" s="1152"/>
      <c r="J37" s="1152"/>
      <c r="K37" s="1152"/>
      <c r="L37" s="1152"/>
      <c r="M37" s="1152"/>
      <c r="N37" s="1152"/>
      <c r="O37" s="1152"/>
      <c r="P37" s="1153"/>
      <c r="S37" s="37" t="s">
        <v>699</v>
      </c>
    </row>
    <row r="38" spans="1:19" s="65" customFormat="1" ht="9.75" customHeight="1" x14ac:dyDescent="0.2">
      <c r="B38" s="3"/>
      <c r="C38" s="168"/>
      <c r="D38" s="158"/>
      <c r="E38" s="158"/>
      <c r="F38" s="169"/>
      <c r="G38" s="169"/>
      <c r="H38" s="169"/>
      <c r="I38" s="239"/>
      <c r="J38" s="239"/>
      <c r="K38" s="171"/>
      <c r="L38" s="169"/>
      <c r="M38" s="257"/>
      <c r="N38" s="257"/>
      <c r="O38" s="257"/>
      <c r="P38" s="171"/>
      <c r="S38" s="3"/>
    </row>
    <row r="39" spans="1:19" s="65" customFormat="1" ht="13.5" customHeight="1" x14ac:dyDescent="0.2">
      <c r="B39" s="3"/>
      <c r="C39" s="237" t="s">
        <v>714</v>
      </c>
      <c r="D39" s="11"/>
      <c r="E39" s="11"/>
      <c r="F39" s="169"/>
      <c r="G39" s="169"/>
      <c r="H39" s="169"/>
      <c r="I39" s="239"/>
      <c r="J39" s="239"/>
      <c r="K39" s="171"/>
      <c r="L39" s="169"/>
      <c r="M39" s="257"/>
      <c r="N39" s="257"/>
      <c r="O39" s="257"/>
      <c r="P39" s="171"/>
      <c r="S39" s="3"/>
    </row>
    <row r="40" spans="1:19" s="65" customFormat="1" ht="13.5" customHeight="1" x14ac:dyDescent="0.2">
      <c r="B40" s="3"/>
      <c r="C40" s="237" t="s">
        <v>715</v>
      </c>
      <c r="D40" s="49"/>
      <c r="E40" s="49"/>
      <c r="F40" s="83"/>
      <c r="G40" s="83"/>
      <c r="H40" s="83"/>
      <c r="I40" s="241"/>
      <c r="J40" s="241"/>
      <c r="K40" s="258"/>
      <c r="L40" s="83"/>
      <c r="M40" s="259"/>
      <c r="N40" s="259"/>
      <c r="O40" s="259"/>
      <c r="P40" s="258"/>
      <c r="S40" s="3"/>
    </row>
    <row r="41" spans="1:19" s="65" customFormat="1" ht="13.5" customHeight="1" x14ac:dyDescent="0.2">
      <c r="B41" s="3"/>
      <c r="C41" s="237" t="s">
        <v>716</v>
      </c>
      <c r="D41" s="49"/>
      <c r="E41" s="49"/>
      <c r="F41" s="83"/>
      <c r="G41" s="83"/>
      <c r="H41" s="83"/>
      <c r="I41" s="241"/>
      <c r="J41" s="241"/>
      <c r="K41" s="258"/>
      <c r="L41" s="83"/>
      <c r="M41" s="259"/>
      <c r="N41" s="259"/>
      <c r="O41" s="259"/>
      <c r="P41" s="258"/>
      <c r="S41" s="3"/>
    </row>
    <row r="42" spans="1:19" s="65" customFormat="1" ht="9.75" customHeight="1" x14ac:dyDescent="0.2">
      <c r="B42" s="3"/>
      <c r="C42" s="237"/>
      <c r="D42" s="49"/>
      <c r="E42" s="49"/>
      <c r="F42" s="83"/>
      <c r="G42" s="83"/>
      <c r="H42" s="83"/>
      <c r="I42" s="241"/>
      <c r="J42" s="241"/>
      <c r="K42" s="258"/>
      <c r="L42" s="83"/>
      <c r="M42" s="259"/>
      <c r="N42" s="259"/>
      <c r="O42" s="259"/>
      <c r="P42" s="258"/>
      <c r="S42" s="3"/>
    </row>
    <row r="43" spans="1:19" s="65" customFormat="1" ht="12" customHeight="1" x14ac:dyDescent="0.2">
      <c r="B43" s="3"/>
      <c r="C43" s="44"/>
      <c r="D43" s="44"/>
      <c r="E43" s="152"/>
      <c r="F43" s="152"/>
      <c r="G43" s="152"/>
      <c r="H43" s="152"/>
      <c r="I43" s="152"/>
      <c r="J43" s="152"/>
      <c r="K43" s="152"/>
      <c r="L43" s="152"/>
      <c r="M43" s="152"/>
      <c r="N43" s="152"/>
      <c r="O43" s="152"/>
      <c r="P43" s="151" t="s">
        <v>787</v>
      </c>
      <c r="S43" s="3"/>
    </row>
    <row r="44" spans="1:19" s="65" customFormat="1" ht="7.5" customHeight="1" x14ac:dyDescent="0.2">
      <c r="B44" s="3"/>
      <c r="C44" s="3"/>
      <c r="D44" s="3"/>
      <c r="E44" s="3"/>
      <c r="F44" s="3"/>
      <c r="G44" s="3"/>
      <c r="H44" s="3"/>
      <c r="I44" s="3"/>
      <c r="J44" s="3"/>
      <c r="K44" s="3"/>
      <c r="L44" s="3"/>
      <c r="M44" s="3"/>
      <c r="S44" s="3"/>
    </row>
    <row r="45" spans="1:19" x14ac:dyDescent="0.2">
      <c r="A45" s="1231"/>
      <c r="B45" s="1232"/>
      <c r="C45" s="1231"/>
      <c r="D45" s="1233"/>
      <c r="E45" s="1233"/>
      <c r="F45" s="1231"/>
      <c r="G45" s="1231"/>
      <c r="H45" s="1231"/>
      <c r="I45" s="1231"/>
      <c r="J45" s="1231"/>
      <c r="K45" s="1231"/>
      <c r="L45" s="1231"/>
      <c r="M45" s="1231"/>
      <c r="N45" s="1234"/>
      <c r="O45" s="1234"/>
      <c r="P45" s="1234"/>
      <c r="Q45" s="1234"/>
      <c r="R45" s="1234"/>
      <c r="S45" s="1231"/>
    </row>
    <row r="46" spans="1:19" ht="12" customHeight="1" x14ac:dyDescent="0.2">
      <c r="A46" s="1231"/>
      <c r="B46" s="1231"/>
      <c r="C46" s="1231"/>
      <c r="D46" s="1231"/>
      <c r="E46" s="1231"/>
      <c r="F46" s="1231"/>
      <c r="G46" s="1231"/>
      <c r="H46" s="1231"/>
      <c r="I46" s="1231"/>
      <c r="J46" s="1231"/>
      <c r="K46" s="1231"/>
      <c r="L46" s="1235"/>
      <c r="M46" s="1235"/>
      <c r="N46" s="1234"/>
      <c r="O46" s="1234"/>
      <c r="P46" s="1235"/>
      <c r="Q46" s="1234"/>
      <c r="R46" s="1234"/>
      <c r="S46" s="1231"/>
    </row>
    <row r="47" spans="1:19" ht="14" x14ac:dyDescent="0.2">
      <c r="A47" s="1231"/>
      <c r="B47" s="1231"/>
      <c r="C47" s="1231"/>
      <c r="D47" s="1236"/>
      <c r="E47" s="1236"/>
      <c r="F47" s="1236"/>
      <c r="G47" s="1236"/>
      <c r="H47" s="1236"/>
      <c r="I47" s="1236"/>
      <c r="J47" s="1236"/>
      <c r="K47" s="1236"/>
      <c r="L47" s="1236"/>
      <c r="M47" s="1236"/>
      <c r="N47" s="1231"/>
      <c r="O47" s="1234"/>
      <c r="P47" s="1235"/>
      <c r="Q47" s="1234"/>
      <c r="R47" s="1234"/>
      <c r="S47" s="1231"/>
    </row>
    <row r="48" spans="1:19" x14ac:dyDescent="0.2">
      <c r="A48" s="1231"/>
      <c r="B48" s="1237"/>
      <c r="C48" s="1231"/>
      <c r="D48" s="1231"/>
      <c r="E48" s="1231"/>
      <c r="F48" s="1231"/>
      <c r="G48" s="1231"/>
      <c r="H48" s="1231"/>
      <c r="I48" s="1231"/>
      <c r="J48" s="1231"/>
      <c r="K48" s="1231"/>
      <c r="L48" s="1231"/>
      <c r="M48" s="1231"/>
      <c r="N48" s="1234"/>
      <c r="O48" s="1234"/>
      <c r="P48" s="1234"/>
      <c r="Q48" s="1234"/>
      <c r="R48" s="1234"/>
      <c r="S48" s="1231"/>
    </row>
    <row r="49" spans="1:19" ht="18.75" customHeight="1" x14ac:dyDescent="0.2">
      <c r="A49" s="1231"/>
      <c r="B49" s="1231"/>
      <c r="C49" s="1238"/>
      <c r="D49" s="1239"/>
      <c r="E49" s="1239"/>
      <c r="F49" s="1240"/>
      <c r="G49" s="1241"/>
      <c r="H49" s="1241"/>
      <c r="I49" s="1241"/>
      <c r="J49" s="1242"/>
      <c r="K49" s="1242"/>
      <c r="L49" s="1242"/>
      <c r="M49" s="1242"/>
      <c r="N49" s="1243"/>
      <c r="O49" s="1243"/>
      <c r="P49" s="1243"/>
      <c r="Q49" s="1234"/>
      <c r="R49" s="1234"/>
      <c r="S49" s="1231"/>
    </row>
    <row r="50" spans="1:19" ht="22.5" customHeight="1" x14ac:dyDescent="0.2">
      <c r="A50" s="1231"/>
      <c r="B50" s="1231"/>
      <c r="C50" s="1238"/>
      <c r="D50" s="1239"/>
      <c r="E50" s="1239"/>
      <c r="F50" s="1240"/>
      <c r="G50" s="1244"/>
      <c r="H50" s="1244"/>
      <c r="I50" s="1244"/>
      <c r="J50" s="1244"/>
      <c r="K50" s="1244"/>
      <c r="L50" s="1244"/>
      <c r="M50" s="1244"/>
      <c r="N50" s="1244"/>
      <c r="O50" s="1244"/>
      <c r="P50" s="1244"/>
      <c r="Q50" s="1234"/>
      <c r="R50" s="1234"/>
      <c r="S50" s="1231"/>
    </row>
    <row r="51" spans="1:19" ht="22.5" customHeight="1" x14ac:dyDescent="0.2">
      <c r="A51" s="1231"/>
      <c r="B51" s="1231"/>
      <c r="C51" s="1238"/>
      <c r="D51" s="1239"/>
      <c r="E51" s="1239"/>
      <c r="F51" s="1240"/>
      <c r="G51" s="1245"/>
      <c r="H51" s="1245"/>
      <c r="I51" s="1245"/>
      <c r="J51" s="1246"/>
      <c r="K51" s="1246"/>
      <c r="L51" s="1246"/>
      <c r="M51" s="1246"/>
      <c r="N51" s="1247"/>
      <c r="O51" s="1247"/>
      <c r="P51" s="1247"/>
      <c r="Q51" s="1234"/>
      <c r="R51" s="1234"/>
      <c r="S51" s="1231"/>
    </row>
    <row r="52" spans="1:19" x14ac:dyDescent="0.2">
      <c r="A52" s="1231"/>
      <c r="B52" s="1231"/>
      <c r="C52" s="1238"/>
      <c r="D52" s="1239"/>
      <c r="E52" s="1239"/>
      <c r="F52" s="1240"/>
      <c r="G52" s="1248"/>
      <c r="H52" s="1248"/>
      <c r="I52" s="1248"/>
      <c r="J52" s="1249"/>
      <c r="K52" s="1249"/>
      <c r="L52" s="1249"/>
      <c r="M52" s="1249"/>
      <c r="N52" s="1250"/>
      <c r="O52" s="1250"/>
      <c r="P52" s="1250"/>
      <c r="Q52" s="1234"/>
      <c r="R52" s="1234"/>
      <c r="S52" s="1231"/>
    </row>
    <row r="53" spans="1:19" ht="22.5" customHeight="1" x14ac:dyDescent="0.2">
      <c r="A53" s="1231"/>
      <c r="B53" s="1231"/>
      <c r="C53" s="1238"/>
      <c r="D53" s="1239"/>
      <c r="E53" s="1239"/>
      <c r="F53" s="1240"/>
      <c r="G53" s="1251"/>
      <c r="H53" s="1251"/>
      <c r="I53" s="1251"/>
      <c r="J53" s="1251"/>
      <c r="K53" s="1251"/>
      <c r="L53" s="1251"/>
      <c r="M53" s="1251"/>
      <c r="N53" s="1251"/>
      <c r="O53" s="1251"/>
      <c r="P53" s="1251"/>
      <c r="Q53" s="1234"/>
      <c r="R53" s="1234"/>
      <c r="S53" s="1231"/>
    </row>
    <row r="54" spans="1:19" ht="18.75" customHeight="1" x14ac:dyDescent="0.2">
      <c r="A54" s="1231"/>
      <c r="B54" s="1231"/>
      <c r="C54" s="1238"/>
      <c r="D54" s="1239"/>
      <c r="E54" s="1239"/>
      <c r="F54" s="1240"/>
      <c r="G54" s="1240"/>
      <c r="H54" s="1239"/>
      <c r="I54" s="1252"/>
      <c r="J54" s="1252"/>
      <c r="K54" s="1252"/>
      <c r="L54" s="1252"/>
      <c r="M54" s="1252"/>
      <c r="N54" s="1253"/>
      <c r="O54" s="1240"/>
      <c r="P54" s="1240"/>
      <c r="Q54" s="1234"/>
      <c r="R54" s="1234"/>
      <c r="S54" s="1231"/>
    </row>
    <row r="55" spans="1:19" ht="18.75" customHeight="1" x14ac:dyDescent="0.2">
      <c r="A55" s="1231"/>
      <c r="B55" s="1231"/>
      <c r="C55" s="1254"/>
      <c r="D55" s="1254"/>
      <c r="E55" s="1254"/>
      <c r="F55" s="1255"/>
      <c r="G55" s="1255"/>
      <c r="H55" s="1255"/>
      <c r="I55" s="1255"/>
      <c r="J55" s="1255"/>
      <c r="K55" s="1256"/>
      <c r="L55" s="1257"/>
      <c r="M55" s="1257"/>
      <c r="N55" s="1257"/>
      <c r="O55" s="1257"/>
      <c r="P55" s="1257"/>
      <c r="Q55" s="1234"/>
      <c r="R55" s="1234"/>
      <c r="S55" s="1231"/>
    </row>
    <row r="56" spans="1:19" ht="18.75" customHeight="1" x14ac:dyDescent="0.2">
      <c r="A56" s="1231"/>
      <c r="B56" s="1231"/>
      <c r="C56" s="1254"/>
      <c r="D56" s="1254"/>
      <c r="E56" s="1254"/>
      <c r="F56" s="1258"/>
      <c r="G56" s="1258"/>
      <c r="H56" s="1258"/>
      <c r="I56" s="1258"/>
      <c r="J56" s="1258"/>
      <c r="K56" s="1256"/>
      <c r="L56" s="1257"/>
      <c r="M56" s="1257"/>
      <c r="N56" s="1257"/>
      <c r="O56" s="1257"/>
      <c r="P56" s="1257"/>
      <c r="Q56" s="1234"/>
      <c r="R56" s="1234"/>
      <c r="S56" s="1231"/>
    </row>
    <row r="57" spans="1:19" ht="18.75" customHeight="1" x14ac:dyDescent="0.2">
      <c r="A57" s="1234"/>
      <c r="B57" s="1231"/>
      <c r="C57" s="1238"/>
      <c r="D57" s="1239"/>
      <c r="E57" s="1239"/>
      <c r="F57" s="1240"/>
      <c r="G57" s="1240"/>
      <c r="H57" s="1240"/>
      <c r="I57" s="1259"/>
      <c r="J57" s="1259"/>
      <c r="K57" s="1259"/>
      <c r="L57" s="1259"/>
      <c r="M57" s="1239"/>
      <c r="N57" s="1240"/>
      <c r="O57" s="1240"/>
      <c r="P57" s="1240"/>
      <c r="Q57" s="1234"/>
      <c r="R57" s="1234"/>
      <c r="S57" s="1231"/>
    </row>
    <row r="58" spans="1:19" ht="18.75" customHeight="1" x14ac:dyDescent="0.2">
      <c r="A58" s="1234"/>
      <c r="B58" s="1231"/>
      <c r="C58" s="1238"/>
      <c r="D58" s="1239"/>
      <c r="E58" s="1239"/>
      <c r="F58" s="1240"/>
      <c r="G58" s="1240"/>
      <c r="H58" s="1240"/>
      <c r="I58" s="1259"/>
      <c r="J58" s="1259"/>
      <c r="K58" s="1259"/>
      <c r="L58" s="1259"/>
      <c r="M58" s="1239"/>
      <c r="N58" s="1240"/>
      <c r="O58" s="1240"/>
      <c r="P58" s="1240"/>
      <c r="Q58" s="1234"/>
      <c r="R58" s="1234"/>
      <c r="S58" s="1231"/>
    </row>
    <row r="59" spans="1:19" ht="18.75" customHeight="1" x14ac:dyDescent="0.2">
      <c r="A59" s="1234"/>
      <c r="B59" s="1231"/>
      <c r="C59" s="1260"/>
      <c r="D59" s="1260"/>
      <c r="E59" s="1260"/>
      <c r="F59" s="1240"/>
      <c r="G59" s="1240"/>
      <c r="H59" s="1259"/>
      <c r="I59" s="1259"/>
      <c r="J59" s="1259"/>
      <c r="K59" s="1239"/>
      <c r="L59" s="1261"/>
      <c r="M59" s="1261"/>
      <c r="N59" s="1261"/>
      <c r="O59" s="1262"/>
      <c r="P59" s="1240"/>
      <c r="Q59" s="1234"/>
      <c r="R59" s="1234"/>
      <c r="S59" s="1231"/>
    </row>
    <row r="60" spans="1:19" ht="18.75" customHeight="1" x14ac:dyDescent="0.2">
      <c r="A60" s="1234"/>
      <c r="B60" s="1231"/>
      <c r="C60" s="1238"/>
      <c r="D60" s="1239"/>
      <c r="E60" s="1239"/>
      <c r="F60" s="1240"/>
      <c r="G60" s="1240"/>
      <c r="H60" s="1240"/>
      <c r="I60" s="1251"/>
      <c r="J60" s="1251"/>
      <c r="K60" s="1251"/>
      <c r="L60" s="1251"/>
      <c r="M60" s="1254"/>
      <c r="N60" s="1254"/>
      <c r="O60" s="1254"/>
      <c r="P60" s="1239"/>
      <c r="Q60" s="1234"/>
      <c r="R60" s="1234"/>
      <c r="S60" s="1231"/>
    </row>
    <row r="61" spans="1:19" ht="18.75" customHeight="1" x14ac:dyDescent="0.2">
      <c r="A61" s="1234"/>
      <c r="B61" s="1231"/>
      <c r="C61" s="1238"/>
      <c r="D61" s="1239"/>
      <c r="E61" s="1239"/>
      <c r="F61" s="1240"/>
      <c r="G61" s="1240"/>
      <c r="H61" s="1240"/>
      <c r="I61" s="1251"/>
      <c r="J61" s="1251"/>
      <c r="K61" s="1251"/>
      <c r="L61" s="1251"/>
      <c r="M61" s="1254"/>
      <c r="N61" s="1254"/>
      <c r="O61" s="1254"/>
      <c r="P61" s="1240"/>
      <c r="Q61" s="1234"/>
      <c r="R61" s="1234"/>
      <c r="S61" s="1231"/>
    </row>
    <row r="62" spans="1:19" ht="18.75" customHeight="1" x14ac:dyDescent="0.2">
      <c r="A62" s="1234"/>
      <c r="B62" s="1231"/>
      <c r="C62" s="1239"/>
      <c r="D62" s="1239"/>
      <c r="E62" s="1239"/>
      <c r="F62" s="1240"/>
      <c r="G62" s="1263"/>
      <c r="H62" s="1263"/>
      <c r="I62" s="1263"/>
      <c r="J62" s="1263"/>
      <c r="K62" s="1263"/>
      <c r="L62" s="1263"/>
      <c r="M62" s="1263"/>
      <c r="N62" s="1263"/>
      <c r="O62" s="1263"/>
      <c r="P62" s="1263"/>
      <c r="Q62" s="1234"/>
      <c r="R62" s="1234"/>
      <c r="S62" s="1231"/>
    </row>
    <row r="63" spans="1:19" ht="21.75" customHeight="1" x14ac:dyDescent="0.2">
      <c r="A63" s="1234"/>
      <c r="B63" s="1231"/>
      <c r="C63" s="1239"/>
      <c r="D63" s="1239"/>
      <c r="E63" s="1239"/>
      <c r="F63" s="1240"/>
      <c r="G63" s="1264"/>
      <c r="H63" s="1264"/>
      <c r="I63" s="1264"/>
      <c r="J63" s="1264"/>
      <c r="K63" s="1264"/>
      <c r="L63" s="1264"/>
      <c r="M63" s="1264"/>
      <c r="N63" s="1264"/>
      <c r="O63" s="1264"/>
      <c r="P63" s="1264"/>
      <c r="Q63" s="1234"/>
      <c r="R63" s="1234"/>
      <c r="S63" s="1231"/>
    </row>
    <row r="64" spans="1:19" ht="21.75" customHeight="1" x14ac:dyDescent="0.2">
      <c r="A64" s="1234"/>
      <c r="B64" s="1231"/>
      <c r="C64" s="1238"/>
      <c r="D64" s="1239"/>
      <c r="E64" s="1239"/>
      <c r="F64" s="1240"/>
      <c r="G64" s="1264"/>
      <c r="H64" s="1264"/>
      <c r="I64" s="1264"/>
      <c r="J64" s="1264"/>
      <c r="K64" s="1264"/>
      <c r="L64" s="1264"/>
      <c r="M64" s="1264"/>
      <c r="N64" s="1264"/>
      <c r="O64" s="1264"/>
      <c r="P64" s="1264"/>
      <c r="Q64" s="1234"/>
      <c r="R64" s="1234"/>
      <c r="S64" s="1231"/>
    </row>
    <row r="65" spans="1:19" ht="21.75" customHeight="1" x14ac:dyDescent="0.2">
      <c r="A65" s="1234"/>
      <c r="B65" s="1231"/>
      <c r="C65" s="1239"/>
      <c r="D65" s="1239"/>
      <c r="E65" s="1239"/>
      <c r="F65" s="1240"/>
      <c r="G65" s="1264"/>
      <c r="H65" s="1264"/>
      <c r="I65" s="1264"/>
      <c r="J65" s="1264"/>
      <c r="K65" s="1264"/>
      <c r="L65" s="1264"/>
      <c r="M65" s="1264"/>
      <c r="N65" s="1264"/>
      <c r="O65" s="1264"/>
      <c r="P65" s="1264"/>
      <c r="Q65" s="1234"/>
      <c r="R65" s="1234"/>
      <c r="S65" s="1231"/>
    </row>
    <row r="66" spans="1:19" ht="21.75" customHeight="1" x14ac:dyDescent="0.2">
      <c r="A66" s="1234"/>
      <c r="B66" s="1231"/>
      <c r="C66" s="1239"/>
      <c r="D66" s="1239"/>
      <c r="E66" s="1239"/>
      <c r="F66" s="1240"/>
      <c r="G66" s="1264"/>
      <c r="H66" s="1264"/>
      <c r="I66" s="1264"/>
      <c r="J66" s="1264"/>
      <c r="K66" s="1264"/>
      <c r="L66" s="1264"/>
      <c r="M66" s="1264"/>
      <c r="N66" s="1264"/>
      <c r="O66" s="1264"/>
      <c r="P66" s="1264"/>
      <c r="Q66" s="1234"/>
      <c r="R66" s="1234"/>
      <c r="S66" s="1231"/>
    </row>
    <row r="67" spans="1:19" ht="21.75" customHeight="1" x14ac:dyDescent="0.2">
      <c r="A67" s="1234"/>
      <c r="B67" s="1231"/>
      <c r="C67" s="1239"/>
      <c r="D67" s="1239"/>
      <c r="E67" s="1239"/>
      <c r="F67" s="1240"/>
      <c r="G67" s="1264"/>
      <c r="H67" s="1264"/>
      <c r="I67" s="1264"/>
      <c r="J67" s="1264"/>
      <c r="K67" s="1264"/>
      <c r="L67" s="1264"/>
      <c r="M67" s="1264"/>
      <c r="N67" s="1264"/>
      <c r="O67" s="1264"/>
      <c r="P67" s="1264"/>
      <c r="Q67" s="1234"/>
      <c r="R67" s="1234"/>
      <c r="S67" s="1231"/>
    </row>
    <row r="68" spans="1:19" ht="21.75" customHeight="1" x14ac:dyDescent="0.2">
      <c r="A68" s="1234"/>
      <c r="B68" s="1231"/>
      <c r="C68" s="1238"/>
      <c r="D68" s="1239"/>
      <c r="E68" s="1239"/>
      <c r="F68" s="1240"/>
      <c r="G68" s="1264"/>
      <c r="H68" s="1264"/>
      <c r="I68" s="1264"/>
      <c r="J68" s="1264"/>
      <c r="K68" s="1264"/>
      <c r="L68" s="1264"/>
      <c r="M68" s="1264"/>
      <c r="N68" s="1264"/>
      <c r="O68" s="1264"/>
      <c r="P68" s="1264"/>
      <c r="Q68" s="1234"/>
      <c r="R68" s="1234"/>
      <c r="S68" s="1231"/>
    </row>
    <row r="69" spans="1:19" ht="21.75" customHeight="1" x14ac:dyDescent="0.2">
      <c r="A69" s="1234"/>
      <c r="B69" s="1231"/>
      <c r="C69" s="1239"/>
      <c r="D69" s="1239"/>
      <c r="E69" s="1239"/>
      <c r="F69" s="1240"/>
      <c r="G69" s="1264"/>
      <c r="H69" s="1264"/>
      <c r="I69" s="1264"/>
      <c r="J69" s="1264"/>
      <c r="K69" s="1264"/>
      <c r="L69" s="1264"/>
      <c r="M69" s="1264"/>
      <c r="N69" s="1264"/>
      <c r="O69" s="1264"/>
      <c r="P69" s="1264"/>
      <c r="Q69" s="1234"/>
      <c r="R69" s="1234"/>
      <c r="S69" s="1231"/>
    </row>
    <row r="70" spans="1:19" ht="21.75" customHeight="1" x14ac:dyDescent="0.2">
      <c r="A70" s="1234"/>
      <c r="B70" s="1231"/>
      <c r="C70" s="1238"/>
      <c r="D70" s="1239"/>
      <c r="E70" s="1239"/>
      <c r="F70" s="1240"/>
      <c r="G70" s="1264"/>
      <c r="H70" s="1264"/>
      <c r="I70" s="1264"/>
      <c r="J70" s="1264"/>
      <c r="K70" s="1264"/>
      <c r="L70" s="1264"/>
      <c r="M70" s="1264"/>
      <c r="N70" s="1264"/>
      <c r="O70" s="1264"/>
      <c r="P70" s="1264"/>
      <c r="Q70" s="1234"/>
      <c r="R70" s="1234"/>
      <c r="S70" s="1231"/>
    </row>
    <row r="71" spans="1:19" ht="21.75" customHeight="1" x14ac:dyDescent="0.2">
      <c r="A71" s="1234"/>
      <c r="B71" s="1231"/>
      <c r="C71" s="1238"/>
      <c r="D71" s="1239"/>
      <c r="E71" s="1239"/>
      <c r="F71" s="1240"/>
      <c r="G71" s="1264"/>
      <c r="H71" s="1264"/>
      <c r="I71" s="1264"/>
      <c r="J71" s="1264"/>
      <c r="K71" s="1264"/>
      <c r="L71" s="1264"/>
      <c r="M71" s="1264"/>
      <c r="N71" s="1264"/>
      <c r="O71" s="1264"/>
      <c r="P71" s="1264"/>
      <c r="Q71" s="1234"/>
      <c r="R71" s="1234"/>
      <c r="S71" s="1231"/>
    </row>
    <row r="72" spans="1:19" ht="18.75" customHeight="1" x14ac:dyDescent="0.2">
      <c r="A72" s="1234"/>
      <c r="B72" s="1231"/>
      <c r="C72" s="1239"/>
      <c r="D72" s="1239"/>
      <c r="E72" s="1239"/>
      <c r="F72" s="1240"/>
      <c r="G72" s="1265"/>
      <c r="H72" s="1265"/>
      <c r="I72" s="1265"/>
      <c r="J72" s="1265"/>
      <c r="K72" s="1265"/>
      <c r="L72" s="1265"/>
      <c r="M72" s="1265"/>
      <c r="N72" s="1265"/>
      <c r="O72" s="1265"/>
      <c r="P72" s="1265"/>
      <c r="Q72" s="1234"/>
      <c r="R72" s="1234"/>
      <c r="S72" s="1231"/>
    </row>
    <row r="73" spans="1:19" ht="18.75" customHeight="1" x14ac:dyDescent="0.2">
      <c r="A73" s="1234"/>
      <c r="B73" s="1231"/>
      <c r="C73" s="1239"/>
      <c r="D73" s="1239"/>
      <c r="E73" s="1239"/>
      <c r="F73" s="1240"/>
      <c r="G73" s="1264"/>
      <c r="H73" s="1264"/>
      <c r="I73" s="1264"/>
      <c r="J73" s="1264"/>
      <c r="K73" s="1264"/>
      <c r="L73" s="1264"/>
      <c r="M73" s="1264"/>
      <c r="N73" s="1264"/>
      <c r="O73" s="1264"/>
      <c r="P73" s="1264"/>
      <c r="Q73" s="1234"/>
      <c r="R73" s="1234"/>
      <c r="S73" s="1231"/>
    </row>
    <row r="74" spans="1:19" ht="18.75" customHeight="1" x14ac:dyDescent="0.2">
      <c r="A74" s="1234"/>
      <c r="B74" s="1231"/>
      <c r="C74" s="1238"/>
      <c r="D74" s="1239"/>
      <c r="E74" s="1239"/>
      <c r="F74" s="1240"/>
      <c r="G74" s="1264"/>
      <c r="H74" s="1264"/>
      <c r="I74" s="1264"/>
      <c r="J74" s="1264"/>
      <c r="K74" s="1264"/>
      <c r="L74" s="1264"/>
      <c r="M74" s="1264"/>
      <c r="N74" s="1264"/>
      <c r="O74" s="1264"/>
      <c r="P74" s="1264"/>
      <c r="Q74" s="1234"/>
      <c r="R74" s="1234"/>
      <c r="S74" s="1231"/>
    </row>
    <row r="75" spans="1:19" ht="18.75" customHeight="1" x14ac:dyDescent="0.2">
      <c r="A75" s="1234"/>
      <c r="B75" s="1231"/>
      <c r="C75" s="1239"/>
      <c r="D75" s="1239"/>
      <c r="E75" s="1239"/>
      <c r="F75" s="1240"/>
      <c r="G75" s="1264"/>
      <c r="H75" s="1264"/>
      <c r="I75" s="1264"/>
      <c r="J75" s="1264"/>
      <c r="K75" s="1264"/>
      <c r="L75" s="1264"/>
      <c r="M75" s="1264"/>
      <c r="N75" s="1264"/>
      <c r="O75" s="1264"/>
      <c r="P75" s="1264"/>
      <c r="Q75" s="1234"/>
      <c r="R75" s="1234"/>
      <c r="S75" s="1231"/>
    </row>
    <row r="76" spans="1:19" ht="18.75" customHeight="1" x14ac:dyDescent="0.2">
      <c r="A76" s="1234"/>
      <c r="B76" s="1231"/>
      <c r="C76" s="1239"/>
      <c r="D76" s="1239"/>
      <c r="E76" s="1239"/>
      <c r="F76" s="1240"/>
      <c r="G76" s="1264"/>
      <c r="H76" s="1264"/>
      <c r="I76" s="1264"/>
      <c r="J76" s="1264"/>
      <c r="K76" s="1264"/>
      <c r="L76" s="1264"/>
      <c r="M76" s="1264"/>
      <c r="N76" s="1264"/>
      <c r="O76" s="1264"/>
      <c r="P76" s="1264"/>
      <c r="Q76" s="1234"/>
      <c r="R76" s="1234"/>
      <c r="S76" s="1231"/>
    </row>
    <row r="77" spans="1:19" ht="18.75" customHeight="1" x14ac:dyDescent="0.2">
      <c r="A77" s="1234"/>
      <c r="B77" s="1231"/>
      <c r="C77" s="1239"/>
      <c r="D77" s="1239"/>
      <c r="E77" s="1239"/>
      <c r="F77" s="1240"/>
      <c r="G77" s="1264"/>
      <c r="H77" s="1264"/>
      <c r="I77" s="1264"/>
      <c r="J77" s="1264"/>
      <c r="K77" s="1264"/>
      <c r="L77" s="1264"/>
      <c r="M77" s="1264"/>
      <c r="N77" s="1264"/>
      <c r="O77" s="1264"/>
      <c r="P77" s="1264"/>
      <c r="Q77" s="1234"/>
      <c r="R77" s="1234"/>
      <c r="S77" s="1231"/>
    </row>
    <row r="78" spans="1:19" ht="18.75" customHeight="1" x14ac:dyDescent="0.2">
      <c r="A78" s="1234"/>
      <c r="B78" s="1231"/>
      <c r="C78" s="1239"/>
      <c r="D78" s="1239"/>
      <c r="E78" s="1239"/>
      <c r="F78" s="1240"/>
      <c r="G78" s="1264"/>
      <c r="H78" s="1264"/>
      <c r="I78" s="1264"/>
      <c r="J78" s="1264"/>
      <c r="K78" s="1264"/>
      <c r="L78" s="1264"/>
      <c r="M78" s="1264"/>
      <c r="N78" s="1264"/>
      <c r="O78" s="1264"/>
      <c r="P78" s="1264"/>
      <c r="Q78" s="1234"/>
      <c r="R78" s="1234"/>
      <c r="S78" s="1231"/>
    </row>
    <row r="79" spans="1:19" ht="18.75" customHeight="1" x14ac:dyDescent="0.2">
      <c r="A79" s="1234"/>
      <c r="B79" s="1231"/>
      <c r="C79" s="1239"/>
      <c r="D79" s="1234"/>
      <c r="E79" s="1234"/>
      <c r="F79" s="1240"/>
      <c r="G79" s="1264"/>
      <c r="H79" s="1264"/>
      <c r="I79" s="1264"/>
      <c r="J79" s="1264"/>
      <c r="K79" s="1264"/>
      <c r="L79" s="1264"/>
      <c r="M79" s="1264"/>
      <c r="N79" s="1264"/>
      <c r="O79" s="1264"/>
      <c r="P79" s="1264"/>
      <c r="Q79" s="1234"/>
      <c r="R79" s="1234"/>
      <c r="S79" s="1231"/>
    </row>
    <row r="80" spans="1:19" ht="18.75" customHeight="1" x14ac:dyDescent="0.2">
      <c r="A80" s="1234"/>
      <c r="B80" s="1231"/>
      <c r="C80" s="1239"/>
      <c r="D80" s="1239"/>
      <c r="E80" s="1239"/>
      <c r="F80" s="1240"/>
      <c r="G80" s="1264"/>
      <c r="H80" s="1264"/>
      <c r="I80" s="1264"/>
      <c r="J80" s="1264"/>
      <c r="K80" s="1264"/>
      <c r="L80" s="1264"/>
      <c r="M80" s="1264"/>
      <c r="N80" s="1264"/>
      <c r="O80" s="1264"/>
      <c r="P80" s="1264"/>
      <c r="Q80" s="1234"/>
      <c r="R80" s="1234"/>
      <c r="S80" s="1231"/>
    </row>
    <row r="81" spans="1:19" ht="18.75" customHeight="1" x14ac:dyDescent="0.2">
      <c r="A81" s="1234"/>
      <c r="B81" s="1231"/>
      <c r="C81" s="1238"/>
      <c r="D81" s="1239"/>
      <c r="E81" s="1239"/>
      <c r="F81" s="1240"/>
      <c r="G81" s="1264"/>
      <c r="H81" s="1264"/>
      <c r="I81" s="1264"/>
      <c r="J81" s="1264"/>
      <c r="K81" s="1264"/>
      <c r="L81" s="1264"/>
      <c r="M81" s="1264"/>
      <c r="N81" s="1264"/>
      <c r="O81" s="1264"/>
      <c r="P81" s="1264"/>
      <c r="Q81" s="1234"/>
      <c r="R81" s="1234"/>
      <c r="S81" s="1231"/>
    </row>
    <row r="82" spans="1:19" ht="18.75" customHeight="1" x14ac:dyDescent="0.2">
      <c r="A82" s="1234"/>
      <c r="B82" s="1231"/>
      <c r="C82" s="1238"/>
      <c r="D82" s="1239"/>
      <c r="E82" s="1239"/>
      <c r="F82" s="1240"/>
      <c r="G82" s="1240"/>
      <c r="H82" s="1266"/>
      <c r="I82" s="1241"/>
      <c r="J82" s="1241"/>
      <c r="K82" s="1241"/>
      <c r="L82" s="1241"/>
      <c r="M82" s="1241"/>
      <c r="N82" s="1241"/>
      <c r="O82" s="1241"/>
      <c r="P82" s="1241"/>
      <c r="Q82" s="1234"/>
      <c r="R82" s="1234"/>
      <c r="S82" s="1231"/>
    </row>
    <row r="83" spans="1:19" ht="9.75" customHeight="1" x14ac:dyDescent="0.2">
      <c r="A83" s="1234"/>
      <c r="B83" s="1231"/>
      <c r="C83" s="1238"/>
      <c r="D83" s="1239"/>
      <c r="E83" s="1239"/>
      <c r="F83" s="1240"/>
      <c r="G83" s="1240"/>
      <c r="H83" s="1240"/>
      <c r="I83" s="239"/>
      <c r="J83" s="239"/>
      <c r="K83" s="1253"/>
      <c r="L83" s="1240"/>
      <c r="M83" s="257"/>
      <c r="N83" s="257"/>
      <c r="O83" s="257"/>
      <c r="P83" s="1253"/>
      <c r="Q83" s="1234"/>
      <c r="R83" s="1234"/>
      <c r="S83" s="1231"/>
    </row>
    <row r="84" spans="1:19" x14ac:dyDescent="0.2">
      <c r="A84" s="1234"/>
      <c r="B84" s="1231"/>
      <c r="C84" s="1267"/>
      <c r="D84" s="1239"/>
      <c r="E84" s="1239"/>
      <c r="F84" s="1240"/>
      <c r="G84" s="1240"/>
      <c r="H84" s="1240"/>
      <c r="I84" s="239"/>
      <c r="J84" s="239"/>
      <c r="K84" s="1253"/>
      <c r="L84" s="1240"/>
      <c r="M84" s="257"/>
      <c r="N84" s="257"/>
      <c r="O84" s="257"/>
      <c r="P84" s="1253"/>
      <c r="Q84" s="1234"/>
      <c r="R84" s="1234"/>
      <c r="S84" s="1231"/>
    </row>
    <row r="85" spans="1:19" x14ac:dyDescent="0.2">
      <c r="A85" s="1234"/>
      <c r="B85" s="1231"/>
      <c r="C85" s="1267"/>
      <c r="D85" s="1268"/>
      <c r="E85" s="1268"/>
      <c r="F85" s="1269"/>
      <c r="G85" s="1269"/>
      <c r="H85" s="1269"/>
      <c r="I85" s="241"/>
      <c r="J85" s="241"/>
      <c r="K85" s="1270"/>
      <c r="L85" s="1269"/>
      <c r="M85" s="259"/>
      <c r="N85" s="259"/>
      <c r="O85" s="259"/>
      <c r="P85" s="1270"/>
      <c r="Q85" s="1234"/>
      <c r="R85" s="1234"/>
      <c r="S85" s="1231"/>
    </row>
    <row r="86" spans="1:19" x14ac:dyDescent="0.2">
      <c r="A86" s="1234"/>
      <c r="B86" s="1231"/>
      <c r="C86" s="1267"/>
      <c r="D86" s="1268"/>
      <c r="E86" s="1268"/>
      <c r="F86" s="1269"/>
      <c r="G86" s="1269"/>
      <c r="H86" s="1269"/>
      <c r="I86" s="241"/>
      <c r="J86" s="241"/>
      <c r="K86" s="1270"/>
      <c r="L86" s="1269"/>
      <c r="M86" s="259"/>
      <c r="N86" s="259"/>
      <c r="O86" s="259"/>
      <c r="P86" s="1270"/>
      <c r="Q86" s="1234"/>
      <c r="R86" s="1234"/>
      <c r="S86" s="1231"/>
    </row>
    <row r="87" spans="1:19" ht="9.75" customHeight="1" x14ac:dyDescent="0.2">
      <c r="A87" s="1234"/>
      <c r="B87" s="1231"/>
      <c r="C87" s="1235"/>
      <c r="D87" s="1235"/>
      <c r="E87" s="1271"/>
      <c r="F87" s="1271"/>
      <c r="G87" s="1271"/>
      <c r="H87" s="1271"/>
      <c r="I87" s="1271"/>
      <c r="J87" s="1271"/>
      <c r="K87" s="1271"/>
      <c r="L87" s="1271"/>
      <c r="M87" s="1271"/>
      <c r="N87" s="1271"/>
      <c r="O87" s="1271"/>
      <c r="P87" s="1271"/>
      <c r="Q87" s="1234"/>
      <c r="R87" s="1234"/>
      <c r="S87" s="1231"/>
    </row>
    <row r="88" spans="1:19" x14ac:dyDescent="0.2">
      <c r="A88" s="1234"/>
      <c r="B88" s="1231"/>
      <c r="C88" s="1231"/>
      <c r="D88" s="1231"/>
      <c r="E88" s="1231"/>
      <c r="F88" s="1231"/>
      <c r="G88" s="1231"/>
      <c r="H88" s="1231"/>
      <c r="I88" s="1231"/>
      <c r="J88" s="1231"/>
      <c r="K88" s="1231"/>
      <c r="L88" s="1231"/>
      <c r="M88" s="1231"/>
      <c r="N88" s="1234"/>
      <c r="O88" s="1234"/>
      <c r="P88" s="1272"/>
      <c r="Q88" s="1234"/>
      <c r="R88" s="1234"/>
      <c r="S88" s="1231"/>
    </row>
    <row r="89" spans="1:19" x14ac:dyDescent="0.2">
      <c r="A89" s="1231"/>
      <c r="B89" s="1232"/>
      <c r="C89" s="1231"/>
      <c r="D89" s="1233"/>
      <c r="E89" s="1233"/>
      <c r="F89" s="1231"/>
      <c r="G89" s="1231"/>
      <c r="H89" s="1231"/>
      <c r="I89" s="1231"/>
      <c r="J89" s="1231"/>
      <c r="K89" s="1231"/>
      <c r="L89" s="1231"/>
      <c r="M89" s="1231"/>
      <c r="N89" s="1234"/>
      <c r="O89" s="1234"/>
      <c r="P89" s="1234"/>
      <c r="Q89" s="1234"/>
      <c r="R89" s="1234"/>
      <c r="S89" s="1231"/>
    </row>
    <row r="90" spans="1:19" ht="12" customHeight="1" x14ac:dyDescent="0.2">
      <c r="A90" s="1231"/>
      <c r="B90" s="1231"/>
      <c r="C90" s="1231"/>
      <c r="D90" s="1231"/>
      <c r="E90" s="1231"/>
      <c r="F90" s="1231"/>
      <c r="G90" s="1231"/>
      <c r="H90" s="1231"/>
      <c r="I90" s="1231"/>
      <c r="J90" s="1231"/>
      <c r="K90" s="1231"/>
      <c r="L90" s="1235"/>
      <c r="M90" s="1235"/>
      <c r="N90" s="1234"/>
      <c r="O90" s="1234"/>
      <c r="P90" s="1235"/>
      <c r="Q90" s="1234"/>
      <c r="R90" s="1234"/>
      <c r="S90" s="1231"/>
    </row>
    <row r="91" spans="1:19" ht="14" x14ac:dyDescent="0.2">
      <c r="A91" s="1231"/>
      <c r="B91" s="1231"/>
      <c r="C91" s="1231"/>
      <c r="D91" s="1236"/>
      <c r="E91" s="1236"/>
      <c r="F91" s="1236"/>
      <c r="G91" s="1236"/>
      <c r="H91" s="1236"/>
      <c r="I91" s="1236"/>
      <c r="J91" s="1236"/>
      <c r="K91" s="1236"/>
      <c r="L91" s="1236"/>
      <c r="M91" s="1236"/>
      <c r="N91" s="1231"/>
      <c r="O91" s="1234"/>
      <c r="P91" s="1235"/>
      <c r="Q91" s="1234"/>
      <c r="R91" s="1234"/>
      <c r="S91" s="1231"/>
    </row>
    <row r="92" spans="1:19" x14ac:dyDescent="0.2">
      <c r="A92" s="1231"/>
      <c r="B92" s="1237"/>
      <c r="C92" s="1231"/>
      <c r="D92" s="1231"/>
      <c r="E92" s="1231"/>
      <c r="F92" s="1231"/>
      <c r="G92" s="1231"/>
      <c r="H92" s="1231"/>
      <c r="I92" s="1231"/>
      <c r="J92" s="1231"/>
      <c r="K92" s="1231"/>
      <c r="L92" s="1231"/>
      <c r="M92" s="1231"/>
      <c r="N92" s="1234"/>
      <c r="O92" s="1234"/>
      <c r="P92" s="1234"/>
      <c r="Q92" s="1234"/>
      <c r="R92" s="1234"/>
      <c r="S92" s="1231"/>
    </row>
    <row r="93" spans="1:19" ht="18.75" customHeight="1" x14ac:dyDescent="0.2">
      <c r="A93" s="1231"/>
      <c r="B93" s="1231"/>
      <c r="C93" s="1238"/>
      <c r="D93" s="1239"/>
      <c r="E93" s="1239"/>
      <c r="F93" s="1240"/>
      <c r="G93" s="1241"/>
      <c r="H93" s="1241"/>
      <c r="I93" s="1241"/>
      <c r="J93" s="1242"/>
      <c r="K93" s="1242"/>
      <c r="L93" s="1242"/>
      <c r="M93" s="1242"/>
      <c r="N93" s="1243"/>
      <c r="O93" s="1243"/>
      <c r="P93" s="1243"/>
      <c r="Q93" s="1234"/>
      <c r="R93" s="1234"/>
      <c r="S93" s="1231"/>
    </row>
    <row r="94" spans="1:19" ht="22.5" customHeight="1" x14ac:dyDescent="0.2">
      <c r="A94" s="1231"/>
      <c r="B94" s="1231"/>
      <c r="C94" s="1238"/>
      <c r="D94" s="1239"/>
      <c r="E94" s="1239"/>
      <c r="F94" s="1240"/>
      <c r="G94" s="1244"/>
      <c r="H94" s="1244"/>
      <c r="I94" s="1244"/>
      <c r="J94" s="1244"/>
      <c r="K94" s="1244"/>
      <c r="L94" s="1244"/>
      <c r="M94" s="1244"/>
      <c r="N94" s="1244"/>
      <c r="O94" s="1244"/>
      <c r="P94" s="1244"/>
      <c r="Q94" s="1234"/>
      <c r="R94" s="1234"/>
      <c r="S94" s="1231"/>
    </row>
    <row r="95" spans="1:19" ht="22.5" customHeight="1" x14ac:dyDescent="0.2">
      <c r="A95" s="1231"/>
      <c r="B95" s="1231"/>
      <c r="C95" s="1238"/>
      <c r="D95" s="1239"/>
      <c r="E95" s="1239"/>
      <c r="F95" s="1240"/>
      <c r="G95" s="1245"/>
      <c r="H95" s="1245"/>
      <c r="I95" s="1245"/>
      <c r="J95" s="1246"/>
      <c r="K95" s="1246"/>
      <c r="L95" s="1246"/>
      <c r="M95" s="1246"/>
      <c r="N95" s="1247"/>
      <c r="O95" s="1247"/>
      <c r="P95" s="1247"/>
      <c r="Q95" s="1234"/>
      <c r="R95" s="1234"/>
      <c r="S95" s="1231"/>
    </row>
    <row r="96" spans="1:19" ht="18.75" customHeight="1" x14ac:dyDescent="0.2">
      <c r="A96" s="1231"/>
      <c r="B96" s="1231"/>
      <c r="C96" s="1238"/>
      <c r="D96" s="1239"/>
      <c r="E96" s="1239"/>
      <c r="F96" s="1240"/>
      <c r="G96" s="1248"/>
      <c r="H96" s="1248"/>
      <c r="I96" s="1248"/>
      <c r="J96" s="1249"/>
      <c r="K96" s="1249"/>
      <c r="L96" s="1249"/>
      <c r="M96" s="1249"/>
      <c r="N96" s="1250"/>
      <c r="O96" s="1250"/>
      <c r="P96" s="1250"/>
      <c r="Q96" s="1234"/>
      <c r="R96" s="1234"/>
      <c r="S96" s="1231"/>
    </row>
    <row r="97" spans="1:19" ht="22.5" customHeight="1" x14ac:dyDescent="0.2">
      <c r="A97" s="1231"/>
      <c r="B97" s="1231"/>
      <c r="C97" s="1238"/>
      <c r="D97" s="1239"/>
      <c r="E97" s="1239"/>
      <c r="F97" s="1240"/>
      <c r="G97" s="1251"/>
      <c r="H97" s="1251"/>
      <c r="I97" s="1251"/>
      <c r="J97" s="1251"/>
      <c r="K97" s="1251"/>
      <c r="L97" s="1251"/>
      <c r="M97" s="1251"/>
      <c r="N97" s="1251"/>
      <c r="O97" s="1251"/>
      <c r="P97" s="1251"/>
      <c r="Q97" s="1234"/>
      <c r="R97" s="1234"/>
      <c r="S97" s="1231"/>
    </row>
    <row r="98" spans="1:19" ht="18.75" customHeight="1" x14ac:dyDescent="0.2">
      <c r="A98" s="1231"/>
      <c r="B98" s="1231"/>
      <c r="C98" s="1238"/>
      <c r="D98" s="1239"/>
      <c r="E98" s="1239"/>
      <c r="F98" s="1240"/>
      <c r="G98" s="1240"/>
      <c r="H98" s="1239"/>
      <c r="I98" s="1252"/>
      <c r="J98" s="1252"/>
      <c r="K98" s="1252"/>
      <c r="L98" s="1252"/>
      <c r="M98" s="1252"/>
      <c r="N98" s="1253"/>
      <c r="O98" s="1240"/>
      <c r="P98" s="1240"/>
      <c r="Q98" s="1234"/>
      <c r="R98" s="1234"/>
      <c r="S98" s="1231"/>
    </row>
    <row r="99" spans="1:19" ht="18.75" customHeight="1" x14ac:dyDescent="0.2">
      <c r="A99" s="1231"/>
      <c r="B99" s="1231"/>
      <c r="C99" s="1254"/>
      <c r="D99" s="1254"/>
      <c r="E99" s="1254"/>
      <c r="F99" s="1255"/>
      <c r="G99" s="1255"/>
      <c r="H99" s="1255"/>
      <c r="I99" s="1255"/>
      <c r="J99" s="1255"/>
      <c r="K99" s="1256"/>
      <c r="L99" s="1257"/>
      <c r="M99" s="1257"/>
      <c r="N99" s="1257"/>
      <c r="O99" s="1257"/>
      <c r="P99" s="1257"/>
      <c r="Q99" s="1234"/>
      <c r="R99" s="1234"/>
      <c r="S99" s="1231"/>
    </row>
    <row r="100" spans="1:19" ht="18.75" customHeight="1" x14ac:dyDescent="0.2">
      <c r="A100" s="1231"/>
      <c r="B100" s="1231"/>
      <c r="C100" s="1254"/>
      <c r="D100" s="1254"/>
      <c r="E100" s="1254"/>
      <c r="F100" s="1258"/>
      <c r="G100" s="1258"/>
      <c r="H100" s="1258"/>
      <c r="I100" s="1258"/>
      <c r="J100" s="1258"/>
      <c r="K100" s="1256"/>
      <c r="L100" s="1257"/>
      <c r="M100" s="1257"/>
      <c r="N100" s="1257"/>
      <c r="O100" s="1257"/>
      <c r="P100" s="1257"/>
      <c r="Q100" s="1234"/>
      <c r="R100" s="1234"/>
      <c r="S100" s="1231"/>
    </row>
    <row r="101" spans="1:19" ht="18.75" customHeight="1" x14ac:dyDescent="0.2">
      <c r="A101" s="1234"/>
      <c r="B101" s="1231"/>
      <c r="C101" s="1238"/>
      <c r="D101" s="1239"/>
      <c r="E101" s="1239"/>
      <c r="F101" s="1240"/>
      <c r="G101" s="1240"/>
      <c r="H101" s="1240"/>
      <c r="I101" s="1259"/>
      <c r="J101" s="1259"/>
      <c r="K101" s="1259"/>
      <c r="L101" s="1259"/>
      <c r="M101" s="1239"/>
      <c r="N101" s="1240"/>
      <c r="O101" s="1240"/>
      <c r="P101" s="1240"/>
      <c r="Q101" s="1234"/>
      <c r="R101" s="1234"/>
      <c r="S101" s="1231"/>
    </row>
    <row r="102" spans="1:19" ht="18.75" customHeight="1" x14ac:dyDescent="0.2">
      <c r="A102" s="1234"/>
      <c r="B102" s="1231"/>
      <c r="C102" s="1238"/>
      <c r="D102" s="1239"/>
      <c r="E102" s="1239"/>
      <c r="F102" s="1240"/>
      <c r="G102" s="1240"/>
      <c r="H102" s="1240"/>
      <c r="I102" s="1259"/>
      <c r="J102" s="1259"/>
      <c r="K102" s="1259"/>
      <c r="L102" s="1259"/>
      <c r="M102" s="1239"/>
      <c r="N102" s="1240"/>
      <c r="O102" s="1240"/>
      <c r="P102" s="1240"/>
      <c r="Q102" s="1234"/>
      <c r="R102" s="1234"/>
      <c r="S102" s="1231"/>
    </row>
    <row r="103" spans="1:19" ht="18.75" customHeight="1" x14ac:dyDescent="0.2">
      <c r="A103" s="1234"/>
      <c r="B103" s="1231"/>
      <c r="C103" s="1260"/>
      <c r="D103" s="1260"/>
      <c r="E103" s="1260"/>
      <c r="F103" s="1240"/>
      <c r="G103" s="1240"/>
      <c r="H103" s="1259"/>
      <c r="I103" s="1259"/>
      <c r="J103" s="1259"/>
      <c r="K103" s="1239"/>
      <c r="L103" s="1261"/>
      <c r="M103" s="1261"/>
      <c r="N103" s="1261"/>
      <c r="O103" s="1262"/>
      <c r="P103" s="1240"/>
      <c r="Q103" s="1234"/>
      <c r="R103" s="1234"/>
      <c r="S103" s="1231"/>
    </row>
    <row r="104" spans="1:19" ht="18.75" customHeight="1" x14ac:dyDescent="0.2">
      <c r="A104" s="1234"/>
      <c r="B104" s="1231"/>
      <c r="C104" s="1238"/>
      <c r="D104" s="1239"/>
      <c r="E104" s="1239"/>
      <c r="F104" s="1240"/>
      <c r="G104" s="1240"/>
      <c r="H104" s="1240"/>
      <c r="I104" s="1251"/>
      <c r="J104" s="1251"/>
      <c r="K104" s="1251"/>
      <c r="L104" s="1251"/>
      <c r="M104" s="1254"/>
      <c r="N104" s="1254"/>
      <c r="O104" s="1254"/>
      <c r="P104" s="1239"/>
      <c r="Q104" s="1234"/>
      <c r="R104" s="1234"/>
      <c r="S104" s="1231"/>
    </row>
    <row r="105" spans="1:19" ht="18.75" customHeight="1" x14ac:dyDescent="0.2">
      <c r="A105" s="1234"/>
      <c r="B105" s="1231"/>
      <c r="C105" s="1238"/>
      <c r="D105" s="1239"/>
      <c r="E105" s="1239"/>
      <c r="F105" s="1240"/>
      <c r="G105" s="1240"/>
      <c r="H105" s="1240"/>
      <c r="I105" s="1251"/>
      <c r="J105" s="1251"/>
      <c r="K105" s="1251"/>
      <c r="L105" s="1251"/>
      <c r="M105" s="1254"/>
      <c r="N105" s="1254"/>
      <c r="O105" s="1254"/>
      <c r="P105" s="1240"/>
      <c r="Q105" s="1234"/>
      <c r="R105" s="1234"/>
      <c r="S105" s="1231"/>
    </row>
    <row r="106" spans="1:19" ht="18.75" customHeight="1" x14ac:dyDescent="0.2">
      <c r="A106" s="1234"/>
      <c r="B106" s="1231"/>
      <c r="C106" s="1239"/>
      <c r="D106" s="1239"/>
      <c r="E106" s="1239"/>
      <c r="F106" s="1240"/>
      <c r="G106" s="1263"/>
      <c r="H106" s="1263"/>
      <c r="I106" s="1263"/>
      <c r="J106" s="1263"/>
      <c r="K106" s="1263"/>
      <c r="L106" s="1263"/>
      <c r="M106" s="1263"/>
      <c r="N106" s="1263"/>
      <c r="O106" s="1263"/>
      <c r="P106" s="1263"/>
      <c r="Q106" s="1234"/>
      <c r="R106" s="1234"/>
      <c r="S106" s="1231"/>
    </row>
    <row r="107" spans="1:19" ht="21.75" customHeight="1" x14ac:dyDescent="0.2">
      <c r="A107" s="1234"/>
      <c r="B107" s="1231"/>
      <c r="C107" s="1239"/>
      <c r="D107" s="1239"/>
      <c r="E107" s="1239"/>
      <c r="F107" s="1240"/>
      <c r="G107" s="1264"/>
      <c r="H107" s="1264"/>
      <c r="I107" s="1264"/>
      <c r="J107" s="1264"/>
      <c r="K107" s="1264"/>
      <c r="L107" s="1264"/>
      <c r="M107" s="1264"/>
      <c r="N107" s="1264"/>
      <c r="O107" s="1264"/>
      <c r="P107" s="1264"/>
      <c r="Q107" s="1234"/>
      <c r="R107" s="1234"/>
      <c r="S107" s="1231"/>
    </row>
    <row r="108" spans="1:19" ht="21.75" customHeight="1" x14ac:dyDescent="0.2">
      <c r="A108" s="1234"/>
      <c r="B108" s="1231"/>
      <c r="C108" s="1238"/>
      <c r="D108" s="1239"/>
      <c r="E108" s="1239"/>
      <c r="F108" s="1240"/>
      <c r="G108" s="1264"/>
      <c r="H108" s="1264"/>
      <c r="I108" s="1264"/>
      <c r="J108" s="1264"/>
      <c r="K108" s="1264"/>
      <c r="L108" s="1264"/>
      <c r="M108" s="1264"/>
      <c r="N108" s="1264"/>
      <c r="O108" s="1264"/>
      <c r="P108" s="1264"/>
      <c r="Q108" s="1234"/>
      <c r="R108" s="1234"/>
      <c r="S108" s="1231"/>
    </row>
    <row r="109" spans="1:19" ht="21.75" customHeight="1" x14ac:dyDescent="0.2">
      <c r="A109" s="1234"/>
      <c r="B109" s="1231"/>
      <c r="C109" s="1239"/>
      <c r="D109" s="1239"/>
      <c r="E109" s="1239"/>
      <c r="F109" s="1240"/>
      <c r="G109" s="1264"/>
      <c r="H109" s="1264"/>
      <c r="I109" s="1264"/>
      <c r="J109" s="1264"/>
      <c r="K109" s="1264"/>
      <c r="L109" s="1264"/>
      <c r="M109" s="1264"/>
      <c r="N109" s="1264"/>
      <c r="O109" s="1264"/>
      <c r="P109" s="1264"/>
      <c r="Q109" s="1234"/>
      <c r="R109" s="1234"/>
      <c r="S109" s="1231"/>
    </row>
    <row r="110" spans="1:19" ht="21.75" customHeight="1" x14ac:dyDescent="0.2">
      <c r="A110" s="1234"/>
      <c r="B110" s="1231"/>
      <c r="C110" s="1239"/>
      <c r="D110" s="1239"/>
      <c r="E110" s="1239"/>
      <c r="F110" s="1240"/>
      <c r="G110" s="1264"/>
      <c r="H110" s="1264"/>
      <c r="I110" s="1264"/>
      <c r="J110" s="1264"/>
      <c r="K110" s="1264"/>
      <c r="L110" s="1264"/>
      <c r="M110" s="1264"/>
      <c r="N110" s="1264"/>
      <c r="O110" s="1264"/>
      <c r="P110" s="1264"/>
      <c r="Q110" s="1234"/>
      <c r="R110" s="1234"/>
      <c r="S110" s="1231"/>
    </row>
    <row r="111" spans="1:19" ht="21.75" customHeight="1" x14ac:dyDescent="0.2">
      <c r="A111" s="1234"/>
      <c r="B111" s="1231"/>
      <c r="C111" s="1239"/>
      <c r="D111" s="1239"/>
      <c r="E111" s="1239"/>
      <c r="F111" s="1240"/>
      <c r="G111" s="1264"/>
      <c r="H111" s="1264"/>
      <c r="I111" s="1264"/>
      <c r="J111" s="1264"/>
      <c r="K111" s="1264"/>
      <c r="L111" s="1264"/>
      <c r="M111" s="1264"/>
      <c r="N111" s="1264"/>
      <c r="O111" s="1264"/>
      <c r="P111" s="1264"/>
      <c r="Q111" s="1234"/>
      <c r="R111" s="1234"/>
      <c r="S111" s="1231"/>
    </row>
    <row r="112" spans="1:19" ht="21.75" customHeight="1" x14ac:dyDescent="0.2">
      <c r="A112" s="1234"/>
      <c r="B112" s="1231"/>
      <c r="C112" s="1238"/>
      <c r="D112" s="1239"/>
      <c r="E112" s="1239"/>
      <c r="F112" s="1240"/>
      <c r="G112" s="1264"/>
      <c r="H112" s="1264"/>
      <c r="I112" s="1264"/>
      <c r="J112" s="1264"/>
      <c r="K112" s="1264"/>
      <c r="L112" s="1264"/>
      <c r="M112" s="1264"/>
      <c r="N112" s="1264"/>
      <c r="O112" s="1264"/>
      <c r="P112" s="1264"/>
      <c r="Q112" s="1234"/>
      <c r="R112" s="1234"/>
      <c r="S112" s="1231"/>
    </row>
    <row r="113" spans="1:19" ht="21.75" customHeight="1" x14ac:dyDescent="0.2">
      <c r="A113" s="1234"/>
      <c r="B113" s="1231"/>
      <c r="C113" s="1239"/>
      <c r="D113" s="1239"/>
      <c r="E113" s="1239"/>
      <c r="F113" s="1240"/>
      <c r="G113" s="1264"/>
      <c r="H113" s="1264"/>
      <c r="I113" s="1264"/>
      <c r="J113" s="1264"/>
      <c r="K113" s="1264"/>
      <c r="L113" s="1264"/>
      <c r="M113" s="1264"/>
      <c r="N113" s="1264"/>
      <c r="O113" s="1264"/>
      <c r="P113" s="1264"/>
      <c r="Q113" s="1234"/>
      <c r="R113" s="1234"/>
      <c r="S113" s="1231"/>
    </row>
    <row r="114" spans="1:19" ht="21.75" customHeight="1" x14ac:dyDescent="0.2">
      <c r="A114" s="1234"/>
      <c r="B114" s="1231"/>
      <c r="C114" s="1238"/>
      <c r="D114" s="1239"/>
      <c r="E114" s="1239"/>
      <c r="F114" s="1240"/>
      <c r="G114" s="1264"/>
      <c r="H114" s="1264"/>
      <c r="I114" s="1264"/>
      <c r="J114" s="1264"/>
      <c r="K114" s="1264"/>
      <c r="L114" s="1264"/>
      <c r="M114" s="1264"/>
      <c r="N114" s="1264"/>
      <c r="O114" s="1264"/>
      <c r="P114" s="1264"/>
      <c r="Q114" s="1234"/>
      <c r="R114" s="1234"/>
      <c r="S114" s="1231"/>
    </row>
    <row r="115" spans="1:19" ht="21.75" customHeight="1" x14ac:dyDescent="0.2">
      <c r="A115" s="1234"/>
      <c r="B115" s="1231"/>
      <c r="C115" s="1238"/>
      <c r="D115" s="1239"/>
      <c r="E115" s="1239"/>
      <c r="F115" s="1240"/>
      <c r="G115" s="1264"/>
      <c r="H115" s="1264"/>
      <c r="I115" s="1264"/>
      <c r="J115" s="1264"/>
      <c r="K115" s="1264"/>
      <c r="L115" s="1264"/>
      <c r="M115" s="1264"/>
      <c r="N115" s="1264"/>
      <c r="O115" s="1264"/>
      <c r="P115" s="1264"/>
      <c r="Q115" s="1234"/>
      <c r="R115" s="1234"/>
      <c r="S115" s="1231"/>
    </row>
    <row r="116" spans="1:19" ht="18.75" customHeight="1" x14ac:dyDescent="0.2">
      <c r="A116" s="1234"/>
      <c r="B116" s="1231"/>
      <c r="C116" s="1239"/>
      <c r="D116" s="1239"/>
      <c r="E116" s="1239"/>
      <c r="F116" s="1240"/>
      <c r="G116" s="1265"/>
      <c r="H116" s="1265"/>
      <c r="I116" s="1265"/>
      <c r="J116" s="1265"/>
      <c r="K116" s="1265"/>
      <c r="L116" s="1265"/>
      <c r="M116" s="1265"/>
      <c r="N116" s="1265"/>
      <c r="O116" s="1265"/>
      <c r="P116" s="1265"/>
      <c r="Q116" s="1234"/>
      <c r="R116" s="1234"/>
      <c r="S116" s="1231"/>
    </row>
    <row r="117" spans="1:19" ht="18.75" customHeight="1" x14ac:dyDescent="0.2">
      <c r="A117" s="1234"/>
      <c r="B117" s="1231"/>
      <c r="C117" s="1239"/>
      <c r="D117" s="1239"/>
      <c r="E117" s="1239"/>
      <c r="F117" s="1240"/>
      <c r="G117" s="1264"/>
      <c r="H117" s="1264"/>
      <c r="I117" s="1264"/>
      <c r="J117" s="1264"/>
      <c r="K117" s="1264"/>
      <c r="L117" s="1264"/>
      <c r="M117" s="1264"/>
      <c r="N117" s="1264"/>
      <c r="O117" s="1264"/>
      <c r="P117" s="1264"/>
      <c r="Q117" s="1234"/>
      <c r="R117" s="1234"/>
      <c r="S117" s="1231"/>
    </row>
    <row r="118" spans="1:19" ht="18.75" customHeight="1" x14ac:dyDescent="0.2">
      <c r="A118" s="1234"/>
      <c r="B118" s="1231"/>
      <c r="C118" s="1238"/>
      <c r="D118" s="1239"/>
      <c r="E118" s="1239"/>
      <c r="F118" s="1240"/>
      <c r="G118" s="1264"/>
      <c r="H118" s="1264"/>
      <c r="I118" s="1264"/>
      <c r="J118" s="1264"/>
      <c r="K118" s="1264"/>
      <c r="L118" s="1264"/>
      <c r="M118" s="1264"/>
      <c r="N118" s="1264"/>
      <c r="O118" s="1264"/>
      <c r="P118" s="1264"/>
      <c r="Q118" s="1234"/>
      <c r="R118" s="1234"/>
      <c r="S118" s="1231"/>
    </row>
    <row r="119" spans="1:19" ht="18.75" customHeight="1" x14ac:dyDescent="0.2">
      <c r="A119" s="1234"/>
      <c r="B119" s="1231"/>
      <c r="C119" s="1239"/>
      <c r="D119" s="1239"/>
      <c r="E119" s="1239"/>
      <c r="F119" s="1240"/>
      <c r="G119" s="1264"/>
      <c r="H119" s="1264"/>
      <c r="I119" s="1264"/>
      <c r="J119" s="1264"/>
      <c r="K119" s="1264"/>
      <c r="L119" s="1264"/>
      <c r="M119" s="1264"/>
      <c r="N119" s="1264"/>
      <c r="O119" s="1264"/>
      <c r="P119" s="1264"/>
      <c r="Q119" s="1234"/>
      <c r="R119" s="1234"/>
      <c r="S119" s="1231"/>
    </row>
    <row r="120" spans="1:19" ht="18.75" customHeight="1" x14ac:dyDescent="0.2">
      <c r="A120" s="1234"/>
      <c r="B120" s="1231"/>
      <c r="C120" s="1239"/>
      <c r="D120" s="1239"/>
      <c r="E120" s="1239"/>
      <c r="F120" s="1240"/>
      <c r="G120" s="1264"/>
      <c r="H120" s="1264"/>
      <c r="I120" s="1264"/>
      <c r="J120" s="1264"/>
      <c r="K120" s="1264"/>
      <c r="L120" s="1264"/>
      <c r="M120" s="1264"/>
      <c r="N120" s="1264"/>
      <c r="O120" s="1264"/>
      <c r="P120" s="1264"/>
      <c r="Q120" s="1234"/>
      <c r="R120" s="1234"/>
      <c r="S120" s="1231"/>
    </row>
    <row r="121" spans="1:19" ht="18.75" customHeight="1" x14ac:dyDescent="0.2">
      <c r="A121" s="1234"/>
      <c r="B121" s="1231"/>
      <c r="C121" s="1239"/>
      <c r="D121" s="1239"/>
      <c r="E121" s="1239"/>
      <c r="F121" s="1240"/>
      <c r="G121" s="1264"/>
      <c r="H121" s="1264"/>
      <c r="I121" s="1264"/>
      <c r="J121" s="1264"/>
      <c r="K121" s="1264"/>
      <c r="L121" s="1264"/>
      <c r="M121" s="1264"/>
      <c r="N121" s="1264"/>
      <c r="O121" s="1264"/>
      <c r="P121" s="1264"/>
      <c r="Q121" s="1234"/>
      <c r="R121" s="1234"/>
      <c r="S121" s="1231"/>
    </row>
    <row r="122" spans="1:19" ht="18.75" customHeight="1" x14ac:dyDescent="0.2">
      <c r="A122" s="1234"/>
      <c r="B122" s="1231"/>
      <c r="C122" s="1239"/>
      <c r="D122" s="1239"/>
      <c r="E122" s="1239"/>
      <c r="F122" s="1240"/>
      <c r="G122" s="1264"/>
      <c r="H122" s="1264"/>
      <c r="I122" s="1264"/>
      <c r="J122" s="1264"/>
      <c r="K122" s="1264"/>
      <c r="L122" s="1264"/>
      <c r="M122" s="1264"/>
      <c r="N122" s="1264"/>
      <c r="O122" s="1264"/>
      <c r="P122" s="1264"/>
      <c r="Q122" s="1234"/>
      <c r="R122" s="1234"/>
      <c r="S122" s="1231"/>
    </row>
    <row r="123" spans="1:19" ht="18.75" customHeight="1" x14ac:dyDescent="0.2">
      <c r="A123" s="1234"/>
      <c r="B123" s="1231"/>
      <c r="C123" s="1239"/>
      <c r="D123" s="1234"/>
      <c r="E123" s="1234"/>
      <c r="F123" s="1240"/>
      <c r="G123" s="1264"/>
      <c r="H123" s="1264"/>
      <c r="I123" s="1264"/>
      <c r="J123" s="1264"/>
      <c r="K123" s="1264"/>
      <c r="L123" s="1264"/>
      <c r="M123" s="1264"/>
      <c r="N123" s="1264"/>
      <c r="O123" s="1264"/>
      <c r="P123" s="1264"/>
      <c r="Q123" s="1234"/>
      <c r="R123" s="1234"/>
      <c r="S123" s="1231"/>
    </row>
    <row r="124" spans="1:19" ht="18.75" customHeight="1" x14ac:dyDescent="0.2">
      <c r="A124" s="1234"/>
      <c r="B124" s="1231"/>
      <c r="C124" s="1239"/>
      <c r="D124" s="1239"/>
      <c r="E124" s="1239"/>
      <c r="F124" s="1240"/>
      <c r="G124" s="1264"/>
      <c r="H124" s="1264"/>
      <c r="I124" s="1264"/>
      <c r="J124" s="1264"/>
      <c r="K124" s="1264"/>
      <c r="L124" s="1264"/>
      <c r="M124" s="1264"/>
      <c r="N124" s="1264"/>
      <c r="O124" s="1264"/>
      <c r="P124" s="1264"/>
      <c r="Q124" s="1234"/>
      <c r="R124" s="1234"/>
      <c r="S124" s="1231"/>
    </row>
    <row r="125" spans="1:19" ht="18.75" customHeight="1" x14ac:dyDescent="0.2">
      <c r="A125" s="1234"/>
      <c r="B125" s="1231"/>
      <c r="C125" s="1238"/>
      <c r="D125" s="1239"/>
      <c r="E125" s="1239"/>
      <c r="F125" s="1240"/>
      <c r="G125" s="1264"/>
      <c r="H125" s="1264"/>
      <c r="I125" s="1264"/>
      <c r="J125" s="1264"/>
      <c r="K125" s="1264"/>
      <c r="L125" s="1264"/>
      <c r="M125" s="1264"/>
      <c r="N125" s="1264"/>
      <c r="O125" s="1264"/>
      <c r="P125" s="1264"/>
      <c r="Q125" s="1234"/>
      <c r="R125" s="1234"/>
      <c r="S125" s="1231"/>
    </row>
    <row r="126" spans="1:19" ht="18.75" customHeight="1" x14ac:dyDescent="0.2">
      <c r="A126" s="1234"/>
      <c r="B126" s="1231"/>
      <c r="C126" s="1238"/>
      <c r="D126" s="1239"/>
      <c r="E126" s="1239"/>
      <c r="F126" s="1240"/>
      <c r="G126" s="1240"/>
      <c r="H126" s="1266"/>
      <c r="I126" s="1241"/>
      <c r="J126" s="1241"/>
      <c r="K126" s="1241"/>
      <c r="L126" s="1241"/>
      <c r="M126" s="1241"/>
      <c r="N126" s="1241"/>
      <c r="O126" s="1241"/>
      <c r="P126" s="1241"/>
      <c r="Q126" s="1234"/>
      <c r="R126" s="1234"/>
      <c r="S126" s="1231"/>
    </row>
    <row r="127" spans="1:19" ht="9.75" customHeight="1" x14ac:dyDescent="0.2">
      <c r="A127" s="1234"/>
      <c r="B127" s="1231"/>
      <c r="C127" s="1238"/>
      <c r="D127" s="1239"/>
      <c r="E127" s="1239"/>
      <c r="F127" s="1240"/>
      <c r="G127" s="1240"/>
      <c r="H127" s="1240"/>
      <c r="I127" s="239"/>
      <c r="J127" s="239"/>
      <c r="K127" s="1253"/>
      <c r="L127" s="1240"/>
      <c r="M127" s="257"/>
      <c r="N127" s="257"/>
      <c r="O127" s="257"/>
      <c r="P127" s="1253"/>
      <c r="Q127" s="1234"/>
      <c r="R127" s="1234"/>
      <c r="S127" s="1231"/>
    </row>
    <row r="128" spans="1:19" x14ac:dyDescent="0.2">
      <c r="A128" s="1234"/>
      <c r="B128" s="1231"/>
      <c r="C128" s="1267"/>
      <c r="D128" s="1239"/>
      <c r="E128" s="1239"/>
      <c r="F128" s="1240"/>
      <c r="G128" s="1240"/>
      <c r="H128" s="1240"/>
      <c r="I128" s="239"/>
      <c r="J128" s="239"/>
      <c r="K128" s="1253"/>
      <c r="L128" s="1240"/>
      <c r="M128" s="257"/>
      <c r="N128" s="257"/>
      <c r="O128" s="257"/>
      <c r="P128" s="1253"/>
      <c r="Q128" s="1234"/>
      <c r="R128" s="1234"/>
      <c r="S128" s="1231"/>
    </row>
    <row r="129" spans="1:19" x14ac:dyDescent="0.2">
      <c r="A129" s="1234"/>
      <c r="B129" s="1231"/>
      <c r="C129" s="1267"/>
      <c r="D129" s="1268"/>
      <c r="E129" s="1268"/>
      <c r="F129" s="1269"/>
      <c r="G129" s="1269"/>
      <c r="H129" s="1269"/>
      <c r="I129" s="241"/>
      <c r="J129" s="241"/>
      <c r="K129" s="1270"/>
      <c r="L129" s="1269"/>
      <c r="M129" s="259"/>
      <c r="N129" s="259"/>
      <c r="O129" s="259"/>
      <c r="P129" s="1270"/>
      <c r="Q129" s="1234"/>
      <c r="R129" s="1234"/>
      <c r="S129" s="1231"/>
    </row>
    <row r="130" spans="1:19" x14ac:dyDescent="0.2">
      <c r="A130" s="1234"/>
      <c r="B130" s="1231"/>
      <c r="C130" s="1267"/>
      <c r="D130" s="1268"/>
      <c r="E130" s="1268"/>
      <c r="F130" s="1269"/>
      <c r="G130" s="1269"/>
      <c r="H130" s="1269"/>
      <c r="I130" s="241"/>
      <c r="J130" s="241"/>
      <c r="K130" s="1270"/>
      <c r="L130" s="1269"/>
      <c r="M130" s="259"/>
      <c r="N130" s="259"/>
      <c r="O130" s="259"/>
      <c r="P130" s="1270"/>
      <c r="Q130" s="1234"/>
      <c r="R130" s="1234"/>
      <c r="S130" s="1231"/>
    </row>
    <row r="131" spans="1:19" ht="9.75" customHeight="1" x14ac:dyDescent="0.2">
      <c r="A131" s="1234"/>
      <c r="B131" s="1231"/>
      <c r="C131" s="1235"/>
      <c r="D131" s="1235"/>
      <c r="E131" s="1271"/>
      <c r="F131" s="1271"/>
      <c r="G131" s="1271"/>
      <c r="H131" s="1271"/>
      <c r="I131" s="1271"/>
      <c r="J131" s="1271"/>
      <c r="K131" s="1271"/>
      <c r="L131" s="1271"/>
      <c r="M131" s="1271"/>
      <c r="N131" s="1271"/>
      <c r="O131" s="1271"/>
      <c r="P131" s="1271"/>
      <c r="Q131" s="1234"/>
      <c r="R131" s="1234"/>
      <c r="S131" s="1231"/>
    </row>
    <row r="132" spans="1:19" x14ac:dyDescent="0.2">
      <c r="A132" s="1234"/>
      <c r="B132" s="1231"/>
      <c r="C132" s="1231"/>
      <c r="D132" s="1231"/>
      <c r="E132" s="1231"/>
      <c r="F132" s="1231"/>
      <c r="G132" s="1231"/>
      <c r="H132" s="1231"/>
      <c r="I132" s="1231"/>
      <c r="J132" s="1231"/>
      <c r="K132" s="1231"/>
      <c r="L132" s="1231"/>
      <c r="M132" s="1231"/>
      <c r="N132" s="1234"/>
      <c r="O132" s="1234"/>
      <c r="P132" s="1272"/>
      <c r="Q132" s="1234"/>
      <c r="R132" s="1234"/>
      <c r="S132" s="1231"/>
    </row>
    <row r="133" spans="1:19" x14ac:dyDescent="0.2">
      <c r="A133" s="1231"/>
      <c r="B133" s="1231"/>
      <c r="C133" s="1231"/>
      <c r="D133" s="1231"/>
      <c r="E133" s="1231"/>
      <c r="F133" s="1231"/>
      <c r="G133" s="1231"/>
      <c r="H133" s="1231"/>
      <c r="I133" s="1231"/>
      <c r="J133" s="1231"/>
      <c r="K133" s="1231"/>
      <c r="L133" s="1231"/>
      <c r="M133" s="1231"/>
      <c r="N133" s="1234"/>
      <c r="O133" s="1234"/>
      <c r="P133" s="1234"/>
      <c r="Q133" s="1234"/>
      <c r="R133" s="1234"/>
      <c r="S133" s="1231"/>
    </row>
    <row r="134" spans="1:19" x14ac:dyDescent="0.2">
      <c r="A134" s="1231"/>
      <c r="B134" s="1231"/>
      <c r="C134" s="1231"/>
      <c r="D134" s="1231"/>
      <c r="E134" s="1231"/>
      <c r="F134" s="1231"/>
      <c r="G134" s="1231"/>
      <c r="H134" s="1231"/>
      <c r="I134" s="1231"/>
      <c r="J134" s="1231"/>
      <c r="K134" s="1231"/>
      <c r="L134" s="1231"/>
      <c r="M134" s="1231"/>
      <c r="N134" s="1234"/>
      <c r="O134" s="1234"/>
      <c r="P134" s="1234"/>
      <c r="Q134" s="1234"/>
      <c r="R134" s="1234"/>
      <c r="S134" s="1231"/>
    </row>
    <row r="135" spans="1:19" x14ac:dyDescent="0.2">
      <c r="A135" s="1231"/>
      <c r="B135" s="1231"/>
      <c r="C135" s="1231"/>
      <c r="D135" s="1231"/>
      <c r="E135" s="1231"/>
      <c r="F135" s="1231"/>
      <c r="G135" s="1231"/>
      <c r="H135" s="1231"/>
      <c r="I135" s="1231"/>
      <c r="J135" s="1231"/>
      <c r="K135" s="1231"/>
      <c r="L135" s="1231"/>
      <c r="M135" s="1231"/>
      <c r="N135" s="1234"/>
      <c r="O135" s="1234"/>
      <c r="P135" s="1234"/>
      <c r="Q135" s="1234"/>
      <c r="R135" s="1234"/>
      <c r="S135" s="1231"/>
    </row>
    <row r="136" spans="1:19" x14ac:dyDescent="0.2">
      <c r="A136" s="1231"/>
      <c r="B136" s="1231"/>
      <c r="C136" s="1231"/>
      <c r="D136" s="1231"/>
      <c r="E136" s="1231"/>
      <c r="F136" s="1231"/>
      <c r="G136" s="1231"/>
      <c r="H136" s="1231"/>
      <c r="I136" s="1231"/>
      <c r="J136" s="1231"/>
      <c r="K136" s="1231"/>
      <c r="L136" s="1231"/>
      <c r="M136" s="1231"/>
      <c r="N136" s="1234"/>
      <c r="O136" s="1234"/>
      <c r="P136" s="1234"/>
      <c r="Q136" s="1234"/>
      <c r="R136" s="1234"/>
      <c r="S136" s="1231"/>
    </row>
    <row r="137" spans="1:19" x14ac:dyDescent="0.2">
      <c r="A137" s="1231"/>
      <c r="B137" s="1231"/>
      <c r="C137" s="1231"/>
      <c r="D137" s="1231"/>
      <c r="E137" s="1231"/>
      <c r="F137" s="1231"/>
      <c r="G137" s="1231"/>
      <c r="H137" s="1231"/>
      <c r="I137" s="1231"/>
      <c r="J137" s="1231"/>
      <c r="K137" s="1231"/>
      <c r="L137" s="1231"/>
      <c r="M137" s="1231"/>
      <c r="N137" s="1234"/>
      <c r="O137" s="1234"/>
      <c r="P137" s="1234"/>
      <c r="Q137" s="1234"/>
      <c r="R137" s="1234"/>
      <c r="S137" s="1231"/>
    </row>
    <row r="138" spans="1:19" x14ac:dyDescent="0.2">
      <c r="A138" s="1231"/>
      <c r="B138" s="1231"/>
      <c r="C138" s="1231"/>
      <c r="D138" s="1231"/>
      <c r="E138" s="1231"/>
      <c r="F138" s="1231"/>
      <c r="G138" s="1231"/>
      <c r="H138" s="1231"/>
      <c r="I138" s="1231"/>
      <c r="J138" s="1231"/>
      <c r="K138" s="1231"/>
      <c r="L138" s="1231"/>
      <c r="M138" s="1231"/>
      <c r="N138" s="1234"/>
      <c r="O138" s="1234"/>
      <c r="P138" s="1234"/>
      <c r="Q138" s="1234"/>
      <c r="R138" s="1234"/>
      <c r="S138" s="1231"/>
    </row>
    <row r="139" spans="1:19" x14ac:dyDescent="0.2">
      <c r="A139" s="1231"/>
      <c r="B139" s="1231"/>
      <c r="C139" s="1231"/>
      <c r="D139" s="1231"/>
      <c r="E139" s="1231"/>
      <c r="F139" s="1231"/>
      <c r="G139" s="1231"/>
      <c r="H139" s="1231"/>
      <c r="I139" s="1231"/>
      <c r="J139" s="1231"/>
      <c r="K139" s="1231"/>
      <c r="L139" s="1231"/>
      <c r="M139" s="1231"/>
      <c r="N139" s="1234"/>
      <c r="O139" s="1234"/>
      <c r="P139" s="1234"/>
      <c r="Q139" s="1234"/>
      <c r="R139" s="1234"/>
      <c r="S139" s="1231"/>
    </row>
    <row r="140" spans="1:19" x14ac:dyDescent="0.2">
      <c r="A140" s="1231"/>
      <c r="B140" s="1231"/>
      <c r="C140" s="1231"/>
      <c r="D140" s="1231"/>
      <c r="E140" s="1231"/>
      <c r="F140" s="1231"/>
      <c r="G140" s="1231"/>
      <c r="H140" s="1231"/>
      <c r="I140" s="1231"/>
      <c r="J140" s="1231"/>
      <c r="K140" s="1231"/>
      <c r="L140" s="1231"/>
      <c r="M140" s="1231"/>
      <c r="N140" s="1234"/>
      <c r="O140" s="1234"/>
      <c r="P140" s="1234"/>
      <c r="Q140" s="1234"/>
      <c r="R140" s="1234"/>
      <c r="S140" s="1231"/>
    </row>
    <row r="141" spans="1:19" x14ac:dyDescent="0.2">
      <c r="A141" s="1231"/>
      <c r="B141" s="1231"/>
      <c r="C141" s="1231"/>
      <c r="D141" s="1231"/>
      <c r="E141" s="1231"/>
      <c r="F141" s="1231"/>
      <c r="G141" s="1231"/>
      <c r="H141" s="1231"/>
      <c r="I141" s="1231"/>
      <c r="J141" s="1231"/>
      <c r="K141" s="1231"/>
      <c r="L141" s="1231"/>
      <c r="M141" s="1231"/>
      <c r="N141" s="1234"/>
      <c r="O141" s="1234"/>
      <c r="P141" s="1234"/>
      <c r="Q141" s="1234"/>
      <c r="R141" s="1234"/>
      <c r="S141" s="1231"/>
    </row>
    <row r="142" spans="1:19" x14ac:dyDescent="0.2">
      <c r="A142" s="1231"/>
      <c r="B142" s="1231"/>
      <c r="C142" s="1231"/>
      <c r="D142" s="1231"/>
      <c r="E142" s="1231"/>
      <c r="F142" s="1231"/>
      <c r="G142" s="1231"/>
      <c r="H142" s="1231"/>
      <c r="I142" s="1231"/>
      <c r="J142" s="1231"/>
      <c r="K142" s="1231"/>
      <c r="L142" s="1231"/>
      <c r="M142" s="1231"/>
      <c r="N142" s="1234"/>
      <c r="O142" s="1234"/>
      <c r="P142" s="1234"/>
      <c r="Q142" s="1234"/>
      <c r="R142" s="1234"/>
      <c r="S142" s="1231"/>
    </row>
    <row r="143" spans="1:19" x14ac:dyDescent="0.2">
      <c r="A143" s="1231"/>
      <c r="B143" s="1231"/>
      <c r="C143" s="1231"/>
      <c r="D143" s="1231"/>
      <c r="E143" s="1231"/>
      <c r="F143" s="1231"/>
      <c r="G143" s="1231"/>
      <c r="H143" s="1231"/>
      <c r="I143" s="1231"/>
      <c r="J143" s="1231"/>
      <c r="K143" s="1231"/>
      <c r="L143" s="1231"/>
      <c r="M143" s="1231"/>
      <c r="N143" s="1234"/>
      <c r="O143" s="1234"/>
      <c r="P143" s="1234"/>
      <c r="Q143" s="1234"/>
      <c r="R143" s="1234"/>
      <c r="S143" s="1231"/>
    </row>
    <row r="144" spans="1:19" x14ac:dyDescent="0.2">
      <c r="A144" s="1231"/>
      <c r="B144" s="1231"/>
      <c r="C144" s="1231"/>
      <c r="D144" s="1231"/>
      <c r="E144" s="1231"/>
      <c r="F144" s="1231"/>
      <c r="G144" s="1231"/>
      <c r="H144" s="1231"/>
      <c r="I144" s="1231"/>
      <c r="J144" s="1231"/>
      <c r="K144" s="1231"/>
      <c r="L144" s="1231"/>
      <c r="M144" s="1231"/>
      <c r="N144" s="1234"/>
      <c r="O144" s="1234"/>
      <c r="P144" s="1234"/>
      <c r="Q144" s="1234"/>
      <c r="R144" s="1234"/>
      <c r="S144" s="1231"/>
    </row>
    <row r="145" spans="1:19" x14ac:dyDescent="0.2">
      <c r="A145" s="1231"/>
      <c r="B145" s="1231"/>
      <c r="C145" s="1231"/>
      <c r="D145" s="1231"/>
      <c r="E145" s="1231"/>
      <c r="F145" s="1231"/>
      <c r="G145" s="1231"/>
      <c r="H145" s="1231"/>
      <c r="I145" s="1231"/>
      <c r="J145" s="1231"/>
      <c r="K145" s="1231"/>
      <c r="L145" s="1231"/>
      <c r="M145" s="1231"/>
      <c r="N145" s="1234"/>
      <c r="O145" s="1234"/>
      <c r="P145" s="1234"/>
      <c r="Q145" s="1234"/>
      <c r="R145" s="1234"/>
      <c r="S145" s="1231"/>
    </row>
    <row r="146" spans="1:19" x14ac:dyDescent="0.2">
      <c r="A146" s="1231"/>
      <c r="B146" s="1231"/>
      <c r="C146" s="1231"/>
      <c r="D146" s="1231"/>
      <c r="E146" s="1231"/>
      <c r="F146" s="1231"/>
      <c r="G146" s="1231"/>
      <c r="H146" s="1231"/>
      <c r="I146" s="1231"/>
      <c r="J146" s="1231"/>
      <c r="K146" s="1231"/>
      <c r="L146" s="1231"/>
      <c r="M146" s="1231"/>
      <c r="N146" s="1234"/>
      <c r="O146" s="1234"/>
      <c r="P146" s="1234"/>
      <c r="Q146" s="1234"/>
      <c r="R146" s="1234"/>
      <c r="S146" s="1231"/>
    </row>
    <row r="147" spans="1:19" x14ac:dyDescent="0.2">
      <c r="A147" s="1231"/>
      <c r="B147" s="1231"/>
      <c r="C147" s="1231"/>
      <c r="D147" s="1231"/>
      <c r="E147" s="1231"/>
      <c r="F147" s="1231"/>
      <c r="G147" s="1231"/>
      <c r="H147" s="1231"/>
      <c r="I147" s="1231"/>
      <c r="J147" s="1231"/>
      <c r="K147" s="1231"/>
      <c r="L147" s="1231"/>
      <c r="M147" s="1231"/>
      <c r="N147" s="1234"/>
      <c r="O147" s="1234"/>
      <c r="P147" s="1234"/>
      <c r="Q147" s="1234"/>
      <c r="R147" s="1234"/>
      <c r="S147" s="1231"/>
    </row>
    <row r="148" spans="1:19" x14ac:dyDescent="0.2">
      <c r="A148" s="1231"/>
      <c r="B148" s="1231"/>
      <c r="C148" s="1231"/>
      <c r="D148" s="1231"/>
      <c r="E148" s="1231"/>
      <c r="F148" s="1231"/>
      <c r="G148" s="1231"/>
      <c r="H148" s="1231"/>
      <c r="I148" s="1231"/>
      <c r="J148" s="1231"/>
      <c r="K148" s="1231"/>
      <c r="L148" s="1231"/>
      <c r="M148" s="1231"/>
      <c r="N148" s="1234"/>
      <c r="O148" s="1234"/>
      <c r="P148" s="1234"/>
      <c r="Q148" s="1234"/>
      <c r="R148" s="1234"/>
      <c r="S148" s="1231"/>
    </row>
    <row r="149" spans="1:19" x14ac:dyDescent="0.2">
      <c r="A149" s="1231"/>
      <c r="B149" s="1231"/>
      <c r="C149" s="1231"/>
      <c r="D149" s="1231"/>
      <c r="E149" s="1231"/>
      <c r="F149" s="1231"/>
      <c r="G149" s="1231"/>
      <c r="H149" s="1231"/>
      <c r="I149" s="1231"/>
      <c r="J149" s="1231"/>
      <c r="K149" s="1231"/>
      <c r="L149" s="1231"/>
      <c r="M149" s="1231"/>
      <c r="N149" s="1234"/>
      <c r="O149" s="1234"/>
      <c r="P149" s="1234"/>
      <c r="Q149" s="1234"/>
      <c r="R149" s="1234"/>
      <c r="S149" s="1231"/>
    </row>
    <row r="150" spans="1:19" x14ac:dyDescent="0.2">
      <c r="A150" s="1231"/>
      <c r="B150" s="1231"/>
      <c r="C150" s="1231"/>
      <c r="D150" s="1231"/>
      <c r="E150" s="1231"/>
      <c r="F150" s="1231"/>
      <c r="G150" s="1231"/>
      <c r="H150" s="1231"/>
      <c r="I150" s="1231"/>
      <c r="J150" s="1231"/>
      <c r="K150" s="1231"/>
      <c r="L150" s="1231"/>
      <c r="M150" s="1231"/>
      <c r="N150" s="1234"/>
      <c r="O150" s="1234"/>
      <c r="P150" s="1234"/>
      <c r="Q150" s="1234"/>
      <c r="R150" s="1234"/>
      <c r="S150" s="1231"/>
    </row>
    <row r="151" spans="1:19" x14ac:dyDescent="0.2">
      <c r="A151" s="1231"/>
      <c r="B151" s="1231"/>
      <c r="C151" s="1231"/>
      <c r="D151" s="1231"/>
      <c r="E151" s="1231"/>
      <c r="F151" s="1231"/>
      <c r="G151" s="1231"/>
      <c r="H151" s="1231"/>
      <c r="I151" s="1231"/>
      <c r="J151" s="1231"/>
      <c r="K151" s="1231"/>
      <c r="L151" s="1231"/>
      <c r="M151" s="1231"/>
      <c r="N151" s="1234"/>
      <c r="O151" s="1234"/>
      <c r="P151" s="1234"/>
      <c r="Q151" s="1234"/>
      <c r="R151" s="1234"/>
      <c r="S151" s="1231"/>
    </row>
    <row r="152" spans="1:19" x14ac:dyDescent="0.2">
      <c r="A152" s="1231"/>
      <c r="B152" s="1231"/>
      <c r="C152" s="1231"/>
      <c r="D152" s="1231"/>
      <c r="E152" s="1231"/>
      <c r="F152" s="1231"/>
      <c r="G152" s="1231"/>
      <c r="H152" s="1231"/>
      <c r="I152" s="1231"/>
      <c r="J152" s="1231"/>
      <c r="K152" s="1231"/>
      <c r="L152" s="1231"/>
      <c r="M152" s="1231"/>
      <c r="N152" s="1234"/>
      <c r="O152" s="1234"/>
      <c r="P152" s="1234"/>
      <c r="Q152" s="1234"/>
      <c r="R152" s="1234"/>
      <c r="S152" s="1231"/>
    </row>
    <row r="153" spans="1:19" x14ac:dyDescent="0.2">
      <c r="A153" s="1231"/>
      <c r="B153" s="1231"/>
      <c r="C153" s="1231"/>
      <c r="D153" s="1231"/>
      <c r="E153" s="1231"/>
      <c r="F153" s="1231"/>
      <c r="G153" s="1231"/>
      <c r="H153" s="1231"/>
      <c r="I153" s="1231"/>
      <c r="J153" s="1231"/>
      <c r="K153" s="1231"/>
      <c r="L153" s="1231"/>
      <c r="M153" s="1231"/>
      <c r="N153" s="1234"/>
      <c r="O153" s="1234"/>
      <c r="P153" s="1234"/>
      <c r="Q153" s="1234"/>
      <c r="R153" s="1234"/>
      <c r="S153" s="1231"/>
    </row>
    <row r="154" spans="1:19" x14ac:dyDescent="0.2">
      <c r="A154" s="1231"/>
      <c r="B154" s="1231"/>
      <c r="C154" s="1231"/>
      <c r="D154" s="1231"/>
      <c r="E154" s="1231"/>
      <c r="F154" s="1231"/>
      <c r="G154" s="1231"/>
      <c r="H154" s="1231"/>
      <c r="I154" s="1231"/>
      <c r="J154" s="1231"/>
      <c r="K154" s="1231"/>
      <c r="L154" s="1231"/>
      <c r="M154" s="1231"/>
      <c r="N154" s="1234"/>
      <c r="O154" s="1234"/>
      <c r="P154" s="1234"/>
      <c r="Q154" s="1234"/>
      <c r="R154" s="1234"/>
      <c r="S154" s="1231"/>
    </row>
    <row r="155" spans="1:19" x14ac:dyDescent="0.2">
      <c r="A155" s="1231"/>
      <c r="B155" s="1231"/>
      <c r="C155" s="1231"/>
      <c r="D155" s="1231"/>
      <c r="E155" s="1231"/>
      <c r="F155" s="1231"/>
      <c r="G155" s="1231"/>
      <c r="H155" s="1231"/>
      <c r="I155" s="1231"/>
      <c r="J155" s="1231"/>
      <c r="K155" s="1231"/>
      <c r="L155" s="1231"/>
      <c r="M155" s="1231"/>
      <c r="N155" s="1234"/>
      <c r="O155" s="1234"/>
      <c r="P155" s="1234"/>
      <c r="Q155" s="1234"/>
      <c r="R155" s="1234"/>
      <c r="S155" s="1231"/>
    </row>
    <row r="156" spans="1:19" x14ac:dyDescent="0.2">
      <c r="A156" s="1231"/>
      <c r="B156" s="1231"/>
      <c r="C156" s="1231"/>
      <c r="D156" s="1231"/>
      <c r="E156" s="1231"/>
      <c r="F156" s="1231"/>
      <c r="G156" s="1231"/>
      <c r="H156" s="1231"/>
      <c r="I156" s="1231"/>
      <c r="J156" s="1231"/>
      <c r="K156" s="1231"/>
      <c r="L156" s="1231"/>
      <c r="M156" s="1231"/>
      <c r="N156" s="1234"/>
      <c r="O156" s="1234"/>
      <c r="P156" s="1234"/>
      <c r="Q156" s="1234"/>
      <c r="R156" s="1234"/>
      <c r="S156" s="1231"/>
    </row>
  </sheetData>
  <mergeCells count="78">
    <mergeCell ref="I101:L101"/>
    <mergeCell ref="I102:L102"/>
    <mergeCell ref="I126:P126"/>
    <mergeCell ref="I105:L105"/>
    <mergeCell ref="M105:O105"/>
    <mergeCell ref="G106:P106"/>
    <mergeCell ref="G107:P115"/>
    <mergeCell ref="G116:P116"/>
    <mergeCell ref="G117:P125"/>
    <mergeCell ref="C103:E103"/>
    <mergeCell ref="H103:J103"/>
    <mergeCell ref="L103:N103"/>
    <mergeCell ref="I104:L104"/>
    <mergeCell ref="M104:O104"/>
    <mergeCell ref="G63:P71"/>
    <mergeCell ref="G72:P72"/>
    <mergeCell ref="G73:P81"/>
    <mergeCell ref="L99:P99"/>
    <mergeCell ref="F100:J100"/>
    <mergeCell ref="L100:P100"/>
    <mergeCell ref="D91:M91"/>
    <mergeCell ref="G93:P93"/>
    <mergeCell ref="G94:P94"/>
    <mergeCell ref="G95:P95"/>
    <mergeCell ref="G96:P96"/>
    <mergeCell ref="G97:P97"/>
    <mergeCell ref="I98:M98"/>
    <mergeCell ref="C99:E100"/>
    <mergeCell ref="F99:J99"/>
    <mergeCell ref="I82:P82"/>
    <mergeCell ref="I60:L60"/>
    <mergeCell ref="M60:O60"/>
    <mergeCell ref="I61:L61"/>
    <mergeCell ref="M61:O61"/>
    <mergeCell ref="G62:P62"/>
    <mergeCell ref="I57:L57"/>
    <mergeCell ref="I58:L58"/>
    <mergeCell ref="C59:E59"/>
    <mergeCell ref="H59:J59"/>
    <mergeCell ref="L59:N59"/>
    <mergeCell ref="I54:M54"/>
    <mergeCell ref="C55:E56"/>
    <mergeCell ref="F55:J55"/>
    <mergeCell ref="L55:P55"/>
    <mergeCell ref="F56:J56"/>
    <mergeCell ref="L56:P56"/>
    <mergeCell ref="G49:P49"/>
    <mergeCell ref="G50:P50"/>
    <mergeCell ref="G51:P51"/>
    <mergeCell ref="G52:P52"/>
    <mergeCell ref="G53:P53"/>
    <mergeCell ref="D47:M47"/>
    <mergeCell ref="I37:P37"/>
    <mergeCell ref="I13:L13"/>
    <mergeCell ref="G29:P36"/>
    <mergeCell ref="G19:P27"/>
    <mergeCell ref="G18:P18"/>
    <mergeCell ref="G28:P28"/>
    <mergeCell ref="M17:O17"/>
    <mergeCell ref="I14:L14"/>
    <mergeCell ref="H15:J15"/>
    <mergeCell ref="L15:N15"/>
    <mergeCell ref="D3:M3"/>
    <mergeCell ref="I17:L17"/>
    <mergeCell ref="G5:P5"/>
    <mergeCell ref="G6:P6"/>
    <mergeCell ref="G7:P7"/>
    <mergeCell ref="I16:L16"/>
    <mergeCell ref="G8:P8"/>
    <mergeCell ref="L11:P11"/>
    <mergeCell ref="G9:P9"/>
    <mergeCell ref="C15:E15"/>
    <mergeCell ref="C11:E12"/>
    <mergeCell ref="F12:J12"/>
    <mergeCell ref="F11:J11"/>
    <mergeCell ref="I10:M10"/>
    <mergeCell ref="L12:P12"/>
    <mergeCell ref="M16:O16"/>
  </mergeCells>
  <phoneticPr fontId="2"/>
  <pageMargins left="0.98425196850393704" right="0.39370078740157483" top="0.78740157480314965" bottom="0.59055118110236227" header="0.31496062992125984" footer="0.31496062992125984"/>
  <pageSetup paperSize="9" scale="98" orientation="portrait" blackAndWhite="1" r:id="rId1"/>
  <rowBreaks count="2" manualBreakCount="2">
    <brk id="43" max="16" man="1"/>
    <brk id="88" max="1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U269"/>
  <sheetViews>
    <sheetView showGridLines="0" view="pageBreakPreview" zoomScaleNormal="100" zoomScaleSheetLayoutView="100" workbookViewId="0">
      <selection activeCell="S5" sqref="S5"/>
    </sheetView>
  </sheetViews>
  <sheetFormatPr defaultColWidth="9" defaultRowHeight="13" x14ac:dyDescent="0.2"/>
  <cols>
    <col min="1" max="1" width="1.7265625" style="3" customWidth="1"/>
    <col min="2" max="2" width="1" style="3" customWidth="1"/>
    <col min="3" max="3" width="2.90625" style="3" customWidth="1"/>
    <col min="4" max="4" width="15.08984375" style="3" customWidth="1"/>
    <col min="5" max="5" width="7.453125" style="3" customWidth="1"/>
    <col min="6" max="6" width="6.26953125" style="3" customWidth="1"/>
    <col min="7" max="8" width="6" style="3" customWidth="1"/>
    <col min="9" max="9" width="7.6328125" style="3" customWidth="1"/>
    <col min="10" max="10" width="4.26953125" style="65" customWidth="1"/>
    <col min="11" max="11" width="4.26953125" style="3" customWidth="1"/>
    <col min="12" max="13" width="5.453125" style="3" customWidth="1"/>
    <col min="14" max="14" width="6" style="65" customWidth="1"/>
    <col min="15" max="15" width="5.453125" style="3" customWidth="1"/>
    <col min="16" max="16" width="3.36328125" style="65" customWidth="1"/>
    <col min="17" max="17" width="0.90625" style="65" customWidth="1"/>
    <col min="18" max="18" width="1.26953125" style="65" customWidth="1"/>
    <col min="19" max="19" width="7.26953125" style="3" customWidth="1"/>
    <col min="20" max="16384" width="9" style="3"/>
  </cols>
  <sheetData>
    <row r="1" spans="2:19" x14ac:dyDescent="0.2">
      <c r="B1" s="46" t="s">
        <v>1076</v>
      </c>
      <c r="D1" s="138"/>
      <c r="E1" s="138"/>
      <c r="F1" s="138"/>
      <c r="J1" s="222"/>
      <c r="N1" s="222"/>
      <c r="P1" s="222"/>
    </row>
    <row r="2" spans="2:19" ht="11.25" customHeight="1" x14ac:dyDescent="0.2">
      <c r="S2" s="65"/>
    </row>
    <row r="3" spans="2:19" ht="18" customHeight="1" x14ac:dyDescent="0.2">
      <c r="C3" s="221" t="s">
        <v>717</v>
      </c>
      <c r="J3" s="3"/>
      <c r="N3" s="3"/>
    </row>
    <row r="4" spans="2:19" ht="15" customHeight="1" x14ac:dyDescent="0.2">
      <c r="B4" s="221"/>
      <c r="C4" s="3" t="s">
        <v>718</v>
      </c>
      <c r="F4" s="1193" t="str">
        <f>IF(基本情報!F6="","",基本情報!F6)</f>
        <v/>
      </c>
      <c r="G4" s="1193"/>
      <c r="H4" s="1193"/>
      <c r="I4" s="1193"/>
      <c r="J4" s="1193"/>
      <c r="K4" s="1193"/>
      <c r="L4" s="1193"/>
      <c r="M4" s="1193"/>
      <c r="N4" s="1193"/>
    </row>
    <row r="5" spans="2:19" ht="18" customHeight="1" x14ac:dyDescent="0.2">
      <c r="C5" s="243" t="s">
        <v>719</v>
      </c>
      <c r="D5" s="158"/>
      <c r="E5" s="1175" t="s">
        <v>720</v>
      </c>
      <c r="F5" s="1176"/>
      <c r="G5" s="1177" t="s">
        <v>721</v>
      </c>
      <c r="H5" s="1178"/>
      <c r="I5" s="1177" t="s">
        <v>722</v>
      </c>
      <c r="J5" s="1178"/>
      <c r="K5" s="1177" t="s">
        <v>723</v>
      </c>
      <c r="L5" s="1179"/>
      <c r="M5" s="1179"/>
      <c r="N5" s="1178"/>
      <c r="O5" s="1177" t="s">
        <v>724</v>
      </c>
      <c r="P5" s="1178"/>
    </row>
    <row r="6" spans="2:19" ht="18" customHeight="1" x14ac:dyDescent="0.2">
      <c r="C6" s="246"/>
      <c r="D6" s="10"/>
      <c r="E6" s="161"/>
      <c r="F6" s="162"/>
      <c r="G6" s="1171" t="s">
        <v>725</v>
      </c>
      <c r="H6" s="1172"/>
      <c r="I6" s="163"/>
      <c r="J6" s="260"/>
      <c r="K6" s="1171" t="s">
        <v>726</v>
      </c>
      <c r="L6" s="1184"/>
      <c r="M6" s="1184"/>
      <c r="N6" s="1172"/>
      <c r="O6" s="1073" t="s">
        <v>727</v>
      </c>
      <c r="P6" s="1074"/>
    </row>
    <row r="7" spans="2:19" s="65" customFormat="1" ht="30" customHeight="1" x14ac:dyDescent="0.2">
      <c r="B7" s="3"/>
      <c r="C7" s="261" t="s">
        <v>168</v>
      </c>
      <c r="D7" s="1164"/>
      <c r="E7" s="262"/>
      <c r="F7" s="263" t="s">
        <v>359</v>
      </c>
      <c r="G7" s="1169"/>
      <c r="H7" s="1170"/>
      <c r="I7" s="264"/>
      <c r="J7" s="218" t="s">
        <v>728</v>
      </c>
      <c r="K7" s="160"/>
      <c r="L7" s="1174"/>
      <c r="M7" s="1174"/>
      <c r="N7" s="265" t="s">
        <v>729</v>
      </c>
      <c r="O7" s="266" t="str">
        <f>IF(L7="","",L7/基本情報!F$175*100)</f>
        <v/>
      </c>
      <c r="P7" s="267" t="s">
        <v>169</v>
      </c>
      <c r="S7" s="141" t="s">
        <v>181</v>
      </c>
    </row>
    <row r="8" spans="2:19" s="65" customFormat="1" ht="18" customHeight="1" x14ac:dyDescent="0.2">
      <c r="B8" s="3"/>
      <c r="C8" s="246"/>
      <c r="D8" s="1165"/>
      <c r="E8" s="268"/>
      <c r="F8" s="269"/>
      <c r="G8" s="1171"/>
      <c r="H8" s="1172"/>
      <c r="I8" s="270"/>
      <c r="J8" s="271"/>
      <c r="K8" s="272" t="s">
        <v>170</v>
      </c>
      <c r="L8" s="1173"/>
      <c r="M8" s="1173"/>
      <c r="N8" s="273" t="s">
        <v>730</v>
      </c>
      <c r="O8" s="274"/>
      <c r="P8" s="260"/>
      <c r="S8" s="141" t="s">
        <v>181</v>
      </c>
    </row>
    <row r="9" spans="2:19" s="65" customFormat="1" ht="30" customHeight="1" x14ac:dyDescent="0.2">
      <c r="B9" s="3"/>
      <c r="C9" s="261" t="s">
        <v>171</v>
      </c>
      <c r="D9" s="1164"/>
      <c r="E9" s="262"/>
      <c r="F9" s="263" t="s">
        <v>359</v>
      </c>
      <c r="G9" s="1169"/>
      <c r="H9" s="1170"/>
      <c r="I9" s="264"/>
      <c r="J9" s="218" t="s">
        <v>728</v>
      </c>
      <c r="K9" s="275"/>
      <c r="L9" s="1174"/>
      <c r="M9" s="1174"/>
      <c r="N9" s="265" t="s">
        <v>729</v>
      </c>
      <c r="O9" s="266" t="str">
        <f>IF(L9="","",L9/基本情報!F$175*100)</f>
        <v/>
      </c>
      <c r="P9" s="267" t="s">
        <v>169</v>
      </c>
      <c r="S9" s="141" t="s">
        <v>181</v>
      </c>
    </row>
    <row r="10" spans="2:19" s="65" customFormat="1" ht="18" customHeight="1" x14ac:dyDescent="0.2">
      <c r="B10" s="3"/>
      <c r="C10" s="246"/>
      <c r="D10" s="1165"/>
      <c r="E10" s="268"/>
      <c r="F10" s="269"/>
      <c r="G10" s="1171"/>
      <c r="H10" s="1172"/>
      <c r="I10" s="270"/>
      <c r="J10" s="271"/>
      <c r="K10" s="272" t="s">
        <v>170</v>
      </c>
      <c r="L10" s="1173"/>
      <c r="M10" s="1173"/>
      <c r="N10" s="273" t="s">
        <v>731</v>
      </c>
      <c r="O10" s="274"/>
      <c r="P10" s="260"/>
      <c r="S10" s="141" t="s">
        <v>181</v>
      </c>
    </row>
    <row r="11" spans="2:19" s="65" customFormat="1" ht="30" customHeight="1" x14ac:dyDescent="0.2">
      <c r="B11" s="3"/>
      <c r="C11" s="261" t="s">
        <v>172</v>
      </c>
      <c r="D11" s="1164"/>
      <c r="E11" s="262"/>
      <c r="F11" s="263" t="s">
        <v>359</v>
      </c>
      <c r="G11" s="1169"/>
      <c r="H11" s="1170"/>
      <c r="I11" s="264"/>
      <c r="J11" s="218" t="s">
        <v>728</v>
      </c>
      <c r="K11" s="275"/>
      <c r="L11" s="1174"/>
      <c r="M11" s="1174"/>
      <c r="N11" s="265" t="s">
        <v>729</v>
      </c>
      <c r="O11" s="266" t="str">
        <f>IF(L11="","",L11/基本情報!F$175*100)</f>
        <v/>
      </c>
      <c r="P11" s="267" t="s">
        <v>169</v>
      </c>
      <c r="S11" s="141" t="s">
        <v>181</v>
      </c>
    </row>
    <row r="12" spans="2:19" s="65" customFormat="1" ht="18" customHeight="1" x14ac:dyDescent="0.2">
      <c r="B12" s="3"/>
      <c r="C12" s="246"/>
      <c r="D12" s="1165"/>
      <c r="E12" s="268"/>
      <c r="F12" s="269"/>
      <c r="G12" s="1171"/>
      <c r="H12" s="1172"/>
      <c r="I12" s="270"/>
      <c r="J12" s="271"/>
      <c r="K12" s="272" t="s">
        <v>170</v>
      </c>
      <c r="L12" s="1173"/>
      <c r="M12" s="1173"/>
      <c r="N12" s="273" t="s">
        <v>731</v>
      </c>
      <c r="O12" s="274"/>
      <c r="P12" s="260"/>
      <c r="S12" s="141" t="s">
        <v>181</v>
      </c>
    </row>
    <row r="13" spans="2:19" s="65" customFormat="1" ht="30" customHeight="1" x14ac:dyDescent="0.2">
      <c r="B13" s="3"/>
      <c r="C13" s="261" t="s">
        <v>173</v>
      </c>
      <c r="D13" s="1164"/>
      <c r="E13" s="262"/>
      <c r="F13" s="263" t="s">
        <v>359</v>
      </c>
      <c r="G13" s="1169"/>
      <c r="H13" s="1170"/>
      <c r="I13" s="264"/>
      <c r="J13" s="218" t="s">
        <v>728</v>
      </c>
      <c r="K13" s="275"/>
      <c r="L13" s="1174"/>
      <c r="M13" s="1174"/>
      <c r="N13" s="265" t="s">
        <v>729</v>
      </c>
      <c r="O13" s="266" t="str">
        <f>IF(L13="","",L13/基本情報!F$175*100)</f>
        <v/>
      </c>
      <c r="P13" s="267" t="s">
        <v>169</v>
      </c>
      <c r="S13" s="141" t="s">
        <v>181</v>
      </c>
    </row>
    <row r="14" spans="2:19" s="65" customFormat="1" ht="18" customHeight="1" x14ac:dyDescent="0.2">
      <c r="B14" s="3"/>
      <c r="C14" s="246"/>
      <c r="D14" s="1165"/>
      <c r="E14" s="268"/>
      <c r="F14" s="269"/>
      <c r="G14" s="1171"/>
      <c r="H14" s="1172"/>
      <c r="I14" s="270"/>
      <c r="J14" s="271"/>
      <c r="K14" s="272" t="s">
        <v>170</v>
      </c>
      <c r="L14" s="1173"/>
      <c r="M14" s="1173"/>
      <c r="N14" s="273" t="s">
        <v>731</v>
      </c>
      <c r="O14" s="274"/>
      <c r="P14" s="260"/>
      <c r="S14" s="141" t="s">
        <v>181</v>
      </c>
    </row>
    <row r="15" spans="2:19" s="65" customFormat="1" ht="30" customHeight="1" x14ac:dyDescent="0.2">
      <c r="B15" s="3"/>
      <c r="C15" s="261" t="s">
        <v>174</v>
      </c>
      <c r="D15" s="1164"/>
      <c r="E15" s="262"/>
      <c r="F15" s="263" t="s">
        <v>359</v>
      </c>
      <c r="G15" s="1169"/>
      <c r="H15" s="1170"/>
      <c r="I15" s="264"/>
      <c r="J15" s="218" t="s">
        <v>728</v>
      </c>
      <c r="K15" s="275"/>
      <c r="L15" s="1174"/>
      <c r="M15" s="1174"/>
      <c r="N15" s="265" t="s">
        <v>729</v>
      </c>
      <c r="O15" s="266" t="str">
        <f>IF(L15="","",L15/基本情報!F$175*100)</f>
        <v/>
      </c>
      <c r="P15" s="267" t="s">
        <v>169</v>
      </c>
      <c r="S15" s="141" t="s">
        <v>181</v>
      </c>
    </row>
    <row r="16" spans="2:19" s="65" customFormat="1" ht="18" customHeight="1" x14ac:dyDescent="0.2">
      <c r="B16" s="3"/>
      <c r="C16" s="246"/>
      <c r="D16" s="1165"/>
      <c r="E16" s="268"/>
      <c r="F16" s="269"/>
      <c r="G16" s="1171"/>
      <c r="H16" s="1172"/>
      <c r="I16" s="270"/>
      <c r="J16" s="271"/>
      <c r="K16" s="272" t="s">
        <v>170</v>
      </c>
      <c r="L16" s="1173"/>
      <c r="M16" s="1173"/>
      <c r="N16" s="273" t="s">
        <v>731</v>
      </c>
      <c r="O16" s="274"/>
      <c r="P16" s="260"/>
      <c r="S16" s="141" t="s">
        <v>181</v>
      </c>
    </row>
    <row r="17" spans="2:21" s="65" customFormat="1" ht="30" customHeight="1" x14ac:dyDescent="0.2">
      <c r="B17" s="3"/>
      <c r="C17" s="261" t="s">
        <v>175</v>
      </c>
      <c r="D17" s="1164"/>
      <c r="E17" s="262"/>
      <c r="F17" s="263" t="s">
        <v>359</v>
      </c>
      <c r="G17" s="1169"/>
      <c r="H17" s="1170"/>
      <c r="I17" s="264"/>
      <c r="J17" s="218" t="s">
        <v>728</v>
      </c>
      <c r="K17" s="160"/>
      <c r="L17" s="1174"/>
      <c r="M17" s="1174"/>
      <c r="N17" s="265" t="s">
        <v>729</v>
      </c>
      <c r="O17" s="266" t="str">
        <f>IF(L17="","",L17/基本情報!F$175*100)</f>
        <v/>
      </c>
      <c r="P17" s="267" t="s">
        <v>169</v>
      </c>
      <c r="S17" s="141" t="s">
        <v>181</v>
      </c>
    </row>
    <row r="18" spans="2:21" s="65" customFormat="1" ht="18" customHeight="1" x14ac:dyDescent="0.2">
      <c r="B18" s="3"/>
      <c r="C18" s="246"/>
      <c r="D18" s="1165"/>
      <c r="E18" s="268"/>
      <c r="F18" s="269"/>
      <c r="G18" s="1171"/>
      <c r="H18" s="1172"/>
      <c r="I18" s="270"/>
      <c r="J18" s="271"/>
      <c r="K18" s="272" t="s">
        <v>170</v>
      </c>
      <c r="L18" s="1173"/>
      <c r="M18" s="1173"/>
      <c r="N18" s="273" t="s">
        <v>731</v>
      </c>
      <c r="O18" s="274"/>
      <c r="P18" s="260"/>
      <c r="S18" s="141" t="s">
        <v>181</v>
      </c>
    </row>
    <row r="19" spans="2:21" s="65" customFormat="1" ht="30" customHeight="1" x14ac:dyDescent="0.2">
      <c r="B19" s="3"/>
      <c r="C19" s="261" t="s">
        <v>176</v>
      </c>
      <c r="D19" s="1164"/>
      <c r="E19" s="262"/>
      <c r="F19" s="263" t="s">
        <v>359</v>
      </c>
      <c r="G19" s="1169"/>
      <c r="H19" s="1170"/>
      <c r="I19" s="264"/>
      <c r="J19" s="218" t="s">
        <v>728</v>
      </c>
      <c r="K19" s="275"/>
      <c r="L19" s="1174"/>
      <c r="M19" s="1174"/>
      <c r="N19" s="265" t="s">
        <v>729</v>
      </c>
      <c r="O19" s="266" t="str">
        <f>IF(L19="","",L19/基本情報!F$175*100)</f>
        <v/>
      </c>
      <c r="P19" s="267" t="s">
        <v>169</v>
      </c>
      <c r="S19" s="141" t="s">
        <v>181</v>
      </c>
    </row>
    <row r="20" spans="2:21" s="65" customFormat="1" ht="18" customHeight="1" x14ac:dyDescent="0.2">
      <c r="B20" s="3"/>
      <c r="C20" s="246"/>
      <c r="D20" s="1165"/>
      <c r="E20" s="268"/>
      <c r="F20" s="269"/>
      <c r="G20" s="1171"/>
      <c r="H20" s="1172"/>
      <c r="I20" s="270"/>
      <c r="J20" s="271"/>
      <c r="K20" s="272" t="s">
        <v>170</v>
      </c>
      <c r="L20" s="1173"/>
      <c r="M20" s="1173"/>
      <c r="N20" s="273" t="s">
        <v>731</v>
      </c>
      <c r="O20" s="274"/>
      <c r="P20" s="260"/>
      <c r="S20" s="141" t="s">
        <v>181</v>
      </c>
    </row>
    <row r="21" spans="2:21" s="65" customFormat="1" ht="30" customHeight="1" x14ac:dyDescent="0.2">
      <c r="B21" s="3"/>
      <c r="C21" s="261" t="s">
        <v>177</v>
      </c>
      <c r="D21" s="1164"/>
      <c r="E21" s="262"/>
      <c r="F21" s="263" t="s">
        <v>359</v>
      </c>
      <c r="G21" s="1169"/>
      <c r="H21" s="1170"/>
      <c r="I21" s="264"/>
      <c r="J21" s="218" t="s">
        <v>728</v>
      </c>
      <c r="K21" s="275"/>
      <c r="L21" s="1174"/>
      <c r="M21" s="1174"/>
      <c r="N21" s="265" t="s">
        <v>729</v>
      </c>
      <c r="O21" s="266" t="str">
        <f>IF(L21="","",L21/基本情報!F$175*100)</f>
        <v/>
      </c>
      <c r="P21" s="267" t="s">
        <v>169</v>
      </c>
      <c r="S21" s="141" t="s">
        <v>181</v>
      </c>
    </row>
    <row r="22" spans="2:21" s="65" customFormat="1" ht="18" customHeight="1" x14ac:dyDescent="0.2">
      <c r="B22" s="3"/>
      <c r="C22" s="246"/>
      <c r="D22" s="1165"/>
      <c r="E22" s="268"/>
      <c r="F22" s="269"/>
      <c r="G22" s="1171"/>
      <c r="H22" s="1172"/>
      <c r="I22" s="270"/>
      <c r="J22" s="271"/>
      <c r="K22" s="272" t="s">
        <v>170</v>
      </c>
      <c r="L22" s="1173"/>
      <c r="M22" s="1173"/>
      <c r="N22" s="273" t="s">
        <v>731</v>
      </c>
      <c r="O22" s="274"/>
      <c r="P22" s="260"/>
      <c r="S22" s="141" t="s">
        <v>181</v>
      </c>
    </row>
    <row r="23" spans="2:21" s="65" customFormat="1" ht="30" customHeight="1" x14ac:dyDescent="0.2">
      <c r="B23" s="3"/>
      <c r="C23" s="261" t="s">
        <v>178</v>
      </c>
      <c r="D23" s="1164"/>
      <c r="E23" s="262"/>
      <c r="F23" s="263" t="s">
        <v>359</v>
      </c>
      <c r="G23" s="1169"/>
      <c r="H23" s="1170"/>
      <c r="I23" s="264"/>
      <c r="J23" s="218" t="s">
        <v>728</v>
      </c>
      <c r="K23" s="275"/>
      <c r="L23" s="1174"/>
      <c r="M23" s="1174"/>
      <c r="N23" s="265" t="s">
        <v>729</v>
      </c>
      <c r="O23" s="266" t="str">
        <f>IF(L23="","",L23/基本情報!F$175*100)</f>
        <v/>
      </c>
      <c r="P23" s="267" t="s">
        <v>169</v>
      </c>
      <c r="S23" s="141" t="s">
        <v>181</v>
      </c>
    </row>
    <row r="24" spans="2:21" s="65" customFormat="1" ht="18" customHeight="1" x14ac:dyDescent="0.2">
      <c r="B24" s="3"/>
      <c r="C24" s="246"/>
      <c r="D24" s="1165"/>
      <c r="E24" s="268"/>
      <c r="F24" s="269"/>
      <c r="G24" s="1171"/>
      <c r="H24" s="1172"/>
      <c r="I24" s="270"/>
      <c r="J24" s="271"/>
      <c r="K24" s="272" t="s">
        <v>170</v>
      </c>
      <c r="L24" s="1173"/>
      <c r="M24" s="1173"/>
      <c r="N24" s="273" t="s">
        <v>731</v>
      </c>
      <c r="O24" s="274"/>
      <c r="P24" s="260"/>
      <c r="S24" s="141" t="s">
        <v>181</v>
      </c>
    </row>
    <row r="25" spans="2:21" s="65" customFormat="1" ht="30" customHeight="1" x14ac:dyDescent="0.2">
      <c r="B25" s="3"/>
      <c r="C25" s="261" t="s">
        <v>179</v>
      </c>
      <c r="D25" s="1164"/>
      <c r="E25" s="262"/>
      <c r="F25" s="263" t="s">
        <v>359</v>
      </c>
      <c r="G25" s="1169"/>
      <c r="H25" s="1170"/>
      <c r="I25" s="264"/>
      <c r="J25" s="218" t="s">
        <v>728</v>
      </c>
      <c r="K25" s="275"/>
      <c r="L25" s="1174"/>
      <c r="M25" s="1174"/>
      <c r="N25" s="265" t="s">
        <v>729</v>
      </c>
      <c r="O25" s="266" t="str">
        <f>IF(L25="","",L25/基本情報!F$175*100)</f>
        <v/>
      </c>
      <c r="P25" s="267" t="s">
        <v>169</v>
      </c>
      <c r="S25" s="141" t="s">
        <v>181</v>
      </c>
    </row>
    <row r="26" spans="2:21" s="65" customFormat="1" ht="18" customHeight="1" x14ac:dyDescent="0.2">
      <c r="B26" s="3"/>
      <c r="C26" s="246"/>
      <c r="D26" s="1165"/>
      <c r="E26" s="268"/>
      <c r="F26" s="269"/>
      <c r="G26" s="1171"/>
      <c r="H26" s="1172"/>
      <c r="I26" s="270"/>
      <c r="J26" s="271"/>
      <c r="K26" s="272" t="s">
        <v>170</v>
      </c>
      <c r="L26" s="1173"/>
      <c r="M26" s="1173"/>
      <c r="N26" s="273" t="s">
        <v>731</v>
      </c>
      <c r="O26" s="274"/>
      <c r="P26" s="260"/>
      <c r="S26" s="141" t="s">
        <v>181</v>
      </c>
    </row>
    <row r="27" spans="2:21" s="65" customFormat="1" ht="13.5" customHeight="1" x14ac:dyDescent="0.2">
      <c r="B27" s="3"/>
      <c r="C27" s="168"/>
      <c r="D27" s="49" t="s">
        <v>732</v>
      </c>
      <c r="E27" s="49"/>
      <c r="F27" s="276"/>
      <c r="G27" s="83"/>
      <c r="H27" s="83"/>
      <c r="I27" s="169"/>
      <c r="J27" s="222"/>
      <c r="K27" s="169"/>
      <c r="L27" s="169"/>
      <c r="M27" s="169"/>
      <c r="N27" s="276"/>
      <c r="O27" s="169"/>
      <c r="P27" s="222"/>
      <c r="S27" s="3"/>
    </row>
    <row r="28" spans="2:21" s="65" customFormat="1" ht="13.5" customHeight="1" x14ac:dyDescent="0.2">
      <c r="B28" s="3"/>
      <c r="C28" s="221"/>
      <c r="D28" s="49" t="s">
        <v>733</v>
      </c>
      <c r="E28" s="49"/>
      <c r="F28" s="276"/>
      <c r="G28" s="83"/>
      <c r="H28" s="83"/>
      <c r="I28" s="169"/>
      <c r="J28" s="222"/>
      <c r="K28" s="169"/>
      <c r="L28" s="169"/>
      <c r="M28" s="169"/>
      <c r="N28" s="276"/>
      <c r="O28" s="169"/>
      <c r="P28" s="222"/>
      <c r="S28" s="3"/>
      <c r="U28" s="277">
        <f>SUM(O7:O26)</f>
        <v>0</v>
      </c>
    </row>
    <row r="29" spans="2:21" s="65" customFormat="1" ht="13.5" customHeight="1" x14ac:dyDescent="0.2">
      <c r="B29" s="3"/>
      <c r="C29" s="168"/>
      <c r="D29" s="49" t="s">
        <v>734</v>
      </c>
      <c r="E29" s="49"/>
      <c r="F29" s="276"/>
      <c r="G29" s="83"/>
      <c r="H29" s="83"/>
      <c r="I29" s="169"/>
      <c r="J29" s="222"/>
      <c r="K29" s="169"/>
      <c r="L29" s="169"/>
      <c r="M29" s="169"/>
      <c r="N29" s="276"/>
      <c r="O29" s="169"/>
      <c r="P29" s="222"/>
      <c r="S29" s="3"/>
    </row>
    <row r="30" spans="2:21" s="65" customFormat="1" ht="10.9" customHeight="1" x14ac:dyDescent="0.2">
      <c r="B30" s="3"/>
      <c r="C30" s="168"/>
      <c r="D30" s="11"/>
      <c r="E30" s="11"/>
      <c r="F30" s="11"/>
      <c r="G30" s="169"/>
      <c r="H30" s="169"/>
      <c r="I30" s="169"/>
      <c r="J30" s="222"/>
      <c r="K30" s="169"/>
      <c r="L30" s="169"/>
      <c r="M30" s="169"/>
      <c r="N30" s="222"/>
      <c r="O30" s="169"/>
      <c r="P30" s="222"/>
      <c r="S30" s="3"/>
    </row>
    <row r="31" spans="2:21" s="65" customFormat="1" ht="13.5" customHeight="1" x14ac:dyDescent="0.2">
      <c r="C31" s="221" t="s">
        <v>735</v>
      </c>
      <c r="D31" s="11"/>
      <c r="E31" s="11"/>
      <c r="F31" s="11"/>
      <c r="G31" s="169"/>
      <c r="H31" s="169"/>
      <c r="I31" s="169"/>
      <c r="J31" s="222"/>
      <c r="K31" s="169"/>
      <c r="L31" s="169"/>
      <c r="M31" s="169"/>
      <c r="N31" s="222"/>
      <c r="O31" s="169"/>
      <c r="P31" s="222"/>
      <c r="S31" s="3"/>
    </row>
    <row r="32" spans="2:21" s="65" customFormat="1" ht="6" customHeight="1" x14ac:dyDescent="0.2">
      <c r="B32" s="3"/>
      <c r="C32" s="168"/>
      <c r="D32" s="11"/>
      <c r="E32" s="11"/>
      <c r="F32" s="11"/>
      <c r="G32" s="169"/>
      <c r="H32" s="169"/>
      <c r="I32" s="169"/>
      <c r="J32" s="222"/>
      <c r="K32" s="169"/>
      <c r="L32" s="169"/>
      <c r="M32" s="169"/>
      <c r="N32" s="222"/>
      <c r="O32" s="169"/>
      <c r="P32" s="222"/>
      <c r="S32" s="3"/>
    </row>
    <row r="33" spans="1:21" s="65" customFormat="1" ht="18" customHeight="1" x14ac:dyDescent="0.2">
      <c r="B33" s="3"/>
      <c r="C33" s="1106" t="s">
        <v>736</v>
      </c>
      <c r="D33" s="1107"/>
      <c r="E33" s="1107"/>
      <c r="F33" s="1107"/>
      <c r="G33" s="1108"/>
      <c r="H33" s="1190" t="s">
        <v>737</v>
      </c>
      <c r="I33" s="1191"/>
      <c r="J33" s="1192"/>
      <c r="K33" s="904" t="s">
        <v>738</v>
      </c>
      <c r="L33" s="1180"/>
      <c r="M33" s="1180"/>
      <c r="N33" s="1181" t="s">
        <v>180</v>
      </c>
      <c r="O33" s="1182"/>
      <c r="P33" s="1183"/>
      <c r="S33" s="3"/>
    </row>
    <row r="34" spans="1:21" s="65" customFormat="1" ht="31.5" customHeight="1" x14ac:dyDescent="0.2">
      <c r="B34" s="3"/>
      <c r="C34" s="1166" t="str">
        <f>IF(基本情報!E179="","",基本情報!E179)</f>
        <v/>
      </c>
      <c r="D34" s="1167"/>
      <c r="E34" s="1167"/>
      <c r="F34" s="1167"/>
      <c r="G34" s="1168"/>
      <c r="H34" s="1007" t="str">
        <f>IF(基本情報!F179="","",基本情報!F179)</f>
        <v/>
      </c>
      <c r="I34" s="1008"/>
      <c r="J34" s="5" t="s">
        <v>623</v>
      </c>
      <c r="K34" s="1188" t="str">
        <f>IF(H34="","",H34/SUM(H$34:J$36)*100)</f>
        <v/>
      </c>
      <c r="L34" s="1189"/>
      <c r="M34" s="7" t="s">
        <v>130</v>
      </c>
      <c r="N34" s="1185"/>
      <c r="O34" s="1186"/>
      <c r="P34" s="1187"/>
      <c r="S34" s="141" t="s">
        <v>182</v>
      </c>
    </row>
    <row r="35" spans="1:21" s="65" customFormat="1" ht="31.5" customHeight="1" x14ac:dyDescent="0.2">
      <c r="B35" s="3"/>
      <c r="C35" s="1166" t="str">
        <f>IF(基本情報!E180="","",基本情報!E180)</f>
        <v/>
      </c>
      <c r="D35" s="1167"/>
      <c r="E35" s="1167"/>
      <c r="F35" s="1167"/>
      <c r="G35" s="1168"/>
      <c r="H35" s="1007" t="str">
        <f>IF(基本情報!F180="","",基本情報!F180)</f>
        <v/>
      </c>
      <c r="I35" s="1008"/>
      <c r="J35" s="5" t="s">
        <v>623</v>
      </c>
      <c r="K35" s="1188" t="str">
        <f>IF(H35="","",H35/SUM(H$34:J$36)*100)</f>
        <v/>
      </c>
      <c r="L35" s="1189"/>
      <c r="M35" s="7" t="s">
        <v>130</v>
      </c>
      <c r="N35" s="1185"/>
      <c r="O35" s="1186"/>
      <c r="P35" s="1187"/>
      <c r="S35" s="141" t="s">
        <v>182</v>
      </c>
    </row>
    <row r="36" spans="1:21" s="65" customFormat="1" ht="31.5" customHeight="1" x14ac:dyDescent="0.2">
      <c r="B36" s="3"/>
      <c r="C36" s="1166" t="str">
        <f>IF(基本情報!E181="","",基本情報!E181)</f>
        <v/>
      </c>
      <c r="D36" s="1167"/>
      <c r="E36" s="1167"/>
      <c r="F36" s="1167"/>
      <c r="G36" s="1168"/>
      <c r="H36" s="1007" t="str">
        <f>IF(基本情報!F181="","",基本情報!F181)</f>
        <v/>
      </c>
      <c r="I36" s="1008"/>
      <c r="J36" s="5" t="s">
        <v>623</v>
      </c>
      <c r="K36" s="1188" t="str">
        <f>IF(H36="","",H36/SUM(H$34:J$36)*100)</f>
        <v/>
      </c>
      <c r="L36" s="1189"/>
      <c r="M36" s="7" t="s">
        <v>130</v>
      </c>
      <c r="N36" s="1185"/>
      <c r="O36" s="1186"/>
      <c r="P36" s="1187"/>
      <c r="S36" s="141" t="s">
        <v>182</v>
      </c>
    </row>
    <row r="37" spans="1:21" ht="22.9" customHeight="1" x14ac:dyDescent="0.2">
      <c r="P37" s="151" t="s">
        <v>787</v>
      </c>
    </row>
    <row r="38" spans="1:21" x14ac:dyDescent="0.2">
      <c r="B38" s="1232"/>
      <c r="C38" s="1231"/>
      <c r="D38" s="1233"/>
      <c r="E38" s="1233"/>
      <c r="F38" s="1233"/>
      <c r="G38" s="1231"/>
      <c r="H38" s="1231"/>
      <c r="I38" s="1231"/>
      <c r="J38" s="1262"/>
      <c r="K38" s="1231"/>
      <c r="L38" s="1231"/>
      <c r="M38" s="1231"/>
      <c r="N38" s="1262"/>
      <c r="O38" s="1231"/>
      <c r="P38" s="1262"/>
      <c r="Q38" s="1234"/>
      <c r="R38" s="1234"/>
      <c r="S38" s="1231"/>
      <c r="T38" s="1231"/>
      <c r="U38" s="1231"/>
    </row>
    <row r="39" spans="1:21" x14ac:dyDescent="0.2">
      <c r="B39" s="1231"/>
      <c r="C39" s="1231"/>
      <c r="D39" s="1231"/>
      <c r="E39" s="1231"/>
      <c r="F39" s="1231"/>
      <c r="G39" s="1231"/>
      <c r="H39" s="1231"/>
      <c r="I39" s="1231"/>
      <c r="J39" s="1234"/>
      <c r="K39" s="1231"/>
      <c r="L39" s="1231"/>
      <c r="M39" s="1231"/>
      <c r="N39" s="1234"/>
      <c r="O39" s="1231"/>
      <c r="P39" s="1234"/>
      <c r="Q39" s="1234"/>
      <c r="R39" s="1234"/>
      <c r="S39" s="1231"/>
      <c r="T39" s="1231"/>
      <c r="U39" s="1231"/>
    </row>
    <row r="40" spans="1:21" x14ac:dyDescent="0.2">
      <c r="B40" s="1231"/>
      <c r="C40" s="1237"/>
      <c r="D40" s="1231"/>
      <c r="E40" s="1231"/>
      <c r="F40" s="1231"/>
      <c r="G40" s="1231"/>
      <c r="H40" s="1231"/>
      <c r="I40" s="1231"/>
      <c r="J40" s="1231"/>
      <c r="K40" s="1231"/>
      <c r="L40" s="1231"/>
      <c r="M40" s="1231"/>
      <c r="N40" s="1231"/>
      <c r="O40" s="1231"/>
      <c r="P40" s="1234"/>
      <c r="Q40" s="1234"/>
      <c r="R40" s="1234"/>
      <c r="S40" s="1231"/>
      <c r="T40" s="1231"/>
      <c r="U40" s="1231"/>
    </row>
    <row r="41" spans="1:21" x14ac:dyDescent="0.2">
      <c r="B41" s="1237"/>
      <c r="C41" s="1231"/>
      <c r="D41" s="1231"/>
      <c r="E41" s="1231"/>
      <c r="F41" s="1273"/>
      <c r="G41" s="1273"/>
      <c r="H41" s="1273"/>
      <c r="I41" s="1273"/>
      <c r="J41" s="1273"/>
      <c r="K41" s="1273"/>
      <c r="L41" s="1273"/>
      <c r="M41" s="1273"/>
      <c r="N41" s="1273"/>
      <c r="O41" s="1231"/>
      <c r="P41" s="1234"/>
      <c r="Q41" s="1234"/>
      <c r="R41" s="1234"/>
      <c r="S41" s="1231"/>
      <c r="T41" s="1231"/>
      <c r="U41" s="1231"/>
    </row>
    <row r="42" spans="1:21" x14ac:dyDescent="0.2">
      <c r="B42" s="1231"/>
      <c r="C42" s="1238"/>
      <c r="D42" s="1239"/>
      <c r="E42" s="1258"/>
      <c r="F42" s="1258"/>
      <c r="G42" s="1255"/>
      <c r="H42" s="1255"/>
      <c r="I42" s="1255"/>
      <c r="J42" s="1255"/>
      <c r="K42" s="1255"/>
      <c r="L42" s="1255"/>
      <c r="M42" s="1255"/>
      <c r="N42" s="1255"/>
      <c r="O42" s="1255"/>
      <c r="P42" s="1255"/>
      <c r="Q42" s="1234"/>
      <c r="R42" s="1234"/>
      <c r="S42" s="1231"/>
      <c r="T42" s="1231"/>
      <c r="U42" s="1231"/>
    </row>
    <row r="43" spans="1:21" x14ac:dyDescent="0.2">
      <c r="B43" s="1231"/>
      <c r="C43" s="1238"/>
      <c r="D43" s="1239"/>
      <c r="E43" s="1239"/>
      <c r="F43" s="1239"/>
      <c r="G43" s="1255"/>
      <c r="H43" s="1255"/>
      <c r="I43" s="1240"/>
      <c r="J43" s="1262"/>
      <c r="K43" s="1255"/>
      <c r="L43" s="1255"/>
      <c r="M43" s="1255"/>
      <c r="N43" s="1255"/>
      <c r="O43" s="1274"/>
      <c r="P43" s="1274"/>
      <c r="Q43" s="1234"/>
      <c r="R43" s="1234"/>
      <c r="S43" s="1231"/>
      <c r="T43" s="1231"/>
      <c r="U43" s="1231"/>
    </row>
    <row r="44" spans="1:21" ht="30" customHeight="1" x14ac:dyDescent="0.2">
      <c r="A44" s="65"/>
      <c r="B44" s="1231"/>
      <c r="C44" s="1275"/>
      <c r="D44" s="1276"/>
      <c r="E44" s="1277"/>
      <c r="F44" s="1278"/>
      <c r="G44" s="1279"/>
      <c r="H44" s="1280"/>
      <c r="I44" s="1281"/>
      <c r="J44" s="1262"/>
      <c r="K44" s="1240"/>
      <c r="L44" s="1282"/>
      <c r="M44" s="1282"/>
      <c r="N44" s="1283"/>
      <c r="O44" s="1284"/>
      <c r="P44" s="1262"/>
      <c r="Q44" s="1234"/>
      <c r="R44" s="1234"/>
      <c r="S44" s="1231"/>
      <c r="T44" s="1231"/>
      <c r="U44" s="1231"/>
    </row>
    <row r="45" spans="1:21" ht="18" customHeight="1" x14ac:dyDescent="0.2">
      <c r="A45" s="65"/>
      <c r="B45" s="1231"/>
      <c r="C45" s="1238"/>
      <c r="D45" s="1276"/>
      <c r="E45" s="1285"/>
      <c r="F45" s="1278"/>
      <c r="G45" s="1255"/>
      <c r="H45" s="1255"/>
      <c r="I45" s="1286"/>
      <c r="J45" s="1262"/>
      <c r="K45" s="1272"/>
      <c r="L45" s="1287"/>
      <c r="M45" s="1287"/>
      <c r="N45" s="1272"/>
      <c r="O45" s="1288"/>
      <c r="P45" s="1262"/>
      <c r="Q45" s="1234"/>
      <c r="R45" s="1234"/>
      <c r="S45" s="1231"/>
      <c r="T45" s="1231"/>
      <c r="U45" s="1231"/>
    </row>
    <row r="46" spans="1:21" ht="30" customHeight="1" x14ac:dyDescent="0.2">
      <c r="A46" s="65"/>
      <c r="B46" s="1231"/>
      <c r="C46" s="1275"/>
      <c r="D46" s="1276"/>
      <c r="E46" s="1277"/>
      <c r="F46" s="1278"/>
      <c r="G46" s="1279"/>
      <c r="H46" s="1280"/>
      <c r="I46" s="1281"/>
      <c r="J46" s="1262"/>
      <c r="K46" s="1289"/>
      <c r="L46" s="1282"/>
      <c r="M46" s="1282"/>
      <c r="N46" s="1283"/>
      <c r="O46" s="1284"/>
      <c r="P46" s="1262"/>
      <c r="Q46" s="1234"/>
      <c r="R46" s="1234"/>
      <c r="S46" s="1231"/>
      <c r="T46" s="1231"/>
      <c r="U46" s="1231"/>
    </row>
    <row r="47" spans="1:21" ht="16.5" customHeight="1" x14ac:dyDescent="0.2">
      <c r="A47" s="65"/>
      <c r="B47" s="1231"/>
      <c r="C47" s="1238"/>
      <c r="D47" s="1276"/>
      <c r="E47" s="1285"/>
      <c r="F47" s="1278"/>
      <c r="G47" s="1255"/>
      <c r="H47" s="1255"/>
      <c r="I47" s="1286"/>
      <c r="J47" s="1262"/>
      <c r="K47" s="1272"/>
      <c r="L47" s="1287"/>
      <c r="M47" s="1287"/>
      <c r="N47" s="1272"/>
      <c r="O47" s="1288"/>
      <c r="P47" s="1262"/>
      <c r="Q47" s="1234"/>
      <c r="R47" s="1234"/>
      <c r="S47" s="1231"/>
      <c r="T47" s="1231"/>
      <c r="U47" s="1231"/>
    </row>
    <row r="48" spans="1:21" ht="30" customHeight="1" x14ac:dyDescent="0.2">
      <c r="A48" s="65"/>
      <c r="B48" s="1231"/>
      <c r="C48" s="1275"/>
      <c r="D48" s="1276"/>
      <c r="E48" s="1277"/>
      <c r="F48" s="1278"/>
      <c r="G48" s="1279"/>
      <c r="H48" s="1280"/>
      <c r="I48" s="1281"/>
      <c r="J48" s="1262"/>
      <c r="K48" s="1289"/>
      <c r="L48" s="1282"/>
      <c r="M48" s="1282"/>
      <c r="N48" s="1283"/>
      <c r="O48" s="1284"/>
      <c r="P48" s="1262"/>
      <c r="Q48" s="1234"/>
      <c r="R48" s="1234"/>
      <c r="S48" s="1231"/>
      <c r="T48" s="1231"/>
      <c r="U48" s="1231"/>
    </row>
    <row r="49" spans="1:21" ht="18" customHeight="1" x14ac:dyDescent="0.2">
      <c r="A49" s="65"/>
      <c r="B49" s="1231"/>
      <c r="C49" s="1238"/>
      <c r="D49" s="1276"/>
      <c r="E49" s="1285"/>
      <c r="F49" s="1278"/>
      <c r="G49" s="1255"/>
      <c r="H49" s="1255"/>
      <c r="I49" s="1286"/>
      <c r="J49" s="1262"/>
      <c r="K49" s="1272"/>
      <c r="L49" s="1287"/>
      <c r="M49" s="1287"/>
      <c r="N49" s="1272"/>
      <c r="O49" s="1288"/>
      <c r="P49" s="1262"/>
      <c r="Q49" s="1234"/>
      <c r="R49" s="1234"/>
      <c r="S49" s="1231"/>
      <c r="T49" s="1231"/>
      <c r="U49" s="1231"/>
    </row>
    <row r="50" spans="1:21" ht="30" customHeight="1" x14ac:dyDescent="0.2">
      <c r="A50" s="65"/>
      <c r="B50" s="1231"/>
      <c r="C50" s="1275"/>
      <c r="D50" s="1276"/>
      <c r="E50" s="1277"/>
      <c r="F50" s="1278"/>
      <c r="G50" s="1279"/>
      <c r="H50" s="1280"/>
      <c r="I50" s="1281"/>
      <c r="J50" s="1262"/>
      <c r="K50" s="1289"/>
      <c r="L50" s="1282"/>
      <c r="M50" s="1282"/>
      <c r="N50" s="1283"/>
      <c r="O50" s="1284"/>
      <c r="P50" s="1262"/>
      <c r="Q50" s="1234"/>
      <c r="R50" s="1234"/>
      <c r="S50" s="1231"/>
      <c r="T50" s="1231"/>
      <c r="U50" s="1231"/>
    </row>
    <row r="51" spans="1:21" ht="23.25" customHeight="1" x14ac:dyDescent="0.2">
      <c r="A51" s="65"/>
      <c r="B51" s="1231"/>
      <c r="C51" s="1238"/>
      <c r="D51" s="1276"/>
      <c r="E51" s="1285"/>
      <c r="F51" s="1278"/>
      <c r="G51" s="1255"/>
      <c r="H51" s="1255"/>
      <c r="I51" s="1286"/>
      <c r="J51" s="1262"/>
      <c r="K51" s="1272"/>
      <c r="L51" s="1287"/>
      <c r="M51" s="1287"/>
      <c r="N51" s="1272"/>
      <c r="O51" s="1288"/>
      <c r="P51" s="1262"/>
      <c r="Q51" s="1234"/>
      <c r="R51" s="1234"/>
      <c r="S51" s="1231"/>
      <c r="T51" s="1231"/>
      <c r="U51" s="1231"/>
    </row>
    <row r="52" spans="1:21" ht="30" customHeight="1" x14ac:dyDescent="0.2">
      <c r="A52" s="65"/>
      <c r="B52" s="1231"/>
      <c r="C52" s="1275"/>
      <c r="D52" s="1276"/>
      <c r="E52" s="1277"/>
      <c r="F52" s="1278"/>
      <c r="G52" s="1279"/>
      <c r="H52" s="1280"/>
      <c r="I52" s="1281"/>
      <c r="J52" s="1262"/>
      <c r="K52" s="1289"/>
      <c r="L52" s="1282"/>
      <c r="M52" s="1282"/>
      <c r="N52" s="1283"/>
      <c r="O52" s="1284"/>
      <c r="P52" s="1262"/>
      <c r="Q52" s="1234"/>
      <c r="R52" s="1234"/>
      <c r="S52" s="1231"/>
      <c r="T52" s="1231"/>
      <c r="U52" s="1231"/>
    </row>
    <row r="53" spans="1:21" ht="18" customHeight="1" x14ac:dyDescent="0.2">
      <c r="A53" s="65"/>
      <c r="B53" s="1231"/>
      <c r="C53" s="1238"/>
      <c r="D53" s="1276"/>
      <c r="E53" s="1285"/>
      <c r="F53" s="1278"/>
      <c r="G53" s="1255"/>
      <c r="H53" s="1255"/>
      <c r="I53" s="1286"/>
      <c r="J53" s="1262"/>
      <c r="K53" s="1272"/>
      <c r="L53" s="1287"/>
      <c r="M53" s="1287"/>
      <c r="N53" s="1272"/>
      <c r="O53" s="1288"/>
      <c r="P53" s="1262"/>
      <c r="Q53" s="1234"/>
      <c r="R53" s="1234"/>
      <c r="S53" s="1231"/>
      <c r="T53" s="1231"/>
      <c r="U53" s="1231"/>
    </row>
    <row r="54" spans="1:21" ht="30" customHeight="1" x14ac:dyDescent="0.2">
      <c r="A54" s="65"/>
      <c r="B54" s="1231"/>
      <c r="C54" s="1275"/>
      <c r="D54" s="1276"/>
      <c r="E54" s="1277"/>
      <c r="F54" s="1278"/>
      <c r="G54" s="1279"/>
      <c r="H54" s="1280"/>
      <c r="I54" s="1281"/>
      <c r="J54" s="1262"/>
      <c r="K54" s="1240"/>
      <c r="L54" s="1282"/>
      <c r="M54" s="1282"/>
      <c r="N54" s="1283"/>
      <c r="O54" s="1284"/>
      <c r="P54" s="1262"/>
      <c r="Q54" s="1234"/>
      <c r="R54" s="1234"/>
      <c r="S54" s="1231"/>
      <c r="T54" s="1231"/>
      <c r="U54" s="1231"/>
    </row>
    <row r="55" spans="1:21" ht="18" customHeight="1" x14ac:dyDescent="0.2">
      <c r="A55" s="65"/>
      <c r="B55" s="1231"/>
      <c r="C55" s="1238"/>
      <c r="D55" s="1276"/>
      <c r="E55" s="1285"/>
      <c r="F55" s="1278"/>
      <c r="G55" s="1255"/>
      <c r="H55" s="1255"/>
      <c r="I55" s="1286"/>
      <c r="J55" s="1262"/>
      <c r="K55" s="1272"/>
      <c r="L55" s="1287"/>
      <c r="M55" s="1287"/>
      <c r="N55" s="1272"/>
      <c r="O55" s="1288"/>
      <c r="P55" s="1262"/>
      <c r="Q55" s="1234"/>
      <c r="R55" s="1234"/>
      <c r="S55" s="1231"/>
      <c r="T55" s="1231"/>
      <c r="U55" s="1231"/>
    </row>
    <row r="56" spans="1:21" ht="30" customHeight="1" x14ac:dyDescent="0.2">
      <c r="A56" s="65"/>
      <c r="B56" s="1231"/>
      <c r="C56" s="1275"/>
      <c r="D56" s="1276"/>
      <c r="E56" s="1277"/>
      <c r="F56" s="1278"/>
      <c r="G56" s="1279"/>
      <c r="H56" s="1280"/>
      <c r="I56" s="1281"/>
      <c r="J56" s="1262"/>
      <c r="K56" s="1289"/>
      <c r="L56" s="1282"/>
      <c r="M56" s="1282"/>
      <c r="N56" s="1283"/>
      <c r="O56" s="1284"/>
      <c r="P56" s="1262"/>
      <c r="Q56" s="1234"/>
      <c r="R56" s="1234"/>
      <c r="S56" s="1231"/>
      <c r="T56" s="1231"/>
      <c r="U56" s="1231"/>
    </row>
    <row r="57" spans="1:21" ht="18" customHeight="1" x14ac:dyDescent="0.2">
      <c r="A57" s="65"/>
      <c r="B57" s="1231"/>
      <c r="C57" s="1238"/>
      <c r="D57" s="1276"/>
      <c r="E57" s="1285"/>
      <c r="F57" s="1278"/>
      <c r="G57" s="1255"/>
      <c r="H57" s="1255"/>
      <c r="I57" s="1286"/>
      <c r="J57" s="1262"/>
      <c r="K57" s="1272"/>
      <c r="L57" s="1287"/>
      <c r="M57" s="1287"/>
      <c r="N57" s="1272"/>
      <c r="O57" s="1288"/>
      <c r="P57" s="1262"/>
      <c r="Q57" s="1234"/>
      <c r="R57" s="1234"/>
      <c r="S57" s="1231"/>
      <c r="T57" s="1231"/>
      <c r="U57" s="1231"/>
    </row>
    <row r="58" spans="1:21" ht="30" customHeight="1" x14ac:dyDescent="0.2">
      <c r="A58" s="65"/>
      <c r="B58" s="1231"/>
      <c r="C58" s="1275"/>
      <c r="D58" s="1276"/>
      <c r="E58" s="1277"/>
      <c r="F58" s="1278"/>
      <c r="G58" s="1279"/>
      <c r="H58" s="1280"/>
      <c r="I58" s="1281"/>
      <c r="J58" s="1262"/>
      <c r="K58" s="1289"/>
      <c r="L58" s="1282"/>
      <c r="M58" s="1282"/>
      <c r="N58" s="1283"/>
      <c r="O58" s="1284"/>
      <c r="P58" s="1262"/>
      <c r="Q58" s="1234"/>
      <c r="R58" s="1234"/>
      <c r="S58" s="1231"/>
      <c r="T58" s="1231"/>
      <c r="U58" s="1231"/>
    </row>
    <row r="59" spans="1:21" ht="17.25" customHeight="1" x14ac:dyDescent="0.2">
      <c r="A59" s="65"/>
      <c r="B59" s="1231"/>
      <c r="C59" s="1238"/>
      <c r="D59" s="1276"/>
      <c r="E59" s="1285"/>
      <c r="F59" s="1278"/>
      <c r="G59" s="1255"/>
      <c r="H59" s="1255"/>
      <c r="I59" s="1286"/>
      <c r="J59" s="1262"/>
      <c r="K59" s="1272"/>
      <c r="L59" s="1287"/>
      <c r="M59" s="1287"/>
      <c r="N59" s="1272"/>
      <c r="O59" s="1288"/>
      <c r="P59" s="1262"/>
      <c r="Q59" s="1234"/>
      <c r="R59" s="1234"/>
      <c r="S59" s="1231"/>
      <c r="T59" s="1231"/>
      <c r="U59" s="1231"/>
    </row>
    <row r="60" spans="1:21" ht="30" customHeight="1" x14ac:dyDescent="0.2">
      <c r="A60" s="65"/>
      <c r="B60" s="1231"/>
      <c r="C60" s="1275"/>
      <c r="D60" s="1276"/>
      <c r="E60" s="1277"/>
      <c r="F60" s="1278"/>
      <c r="G60" s="1279"/>
      <c r="H60" s="1280"/>
      <c r="I60" s="1281"/>
      <c r="J60" s="1262"/>
      <c r="K60" s="1289"/>
      <c r="L60" s="1282"/>
      <c r="M60" s="1282"/>
      <c r="N60" s="1283"/>
      <c r="O60" s="1284"/>
      <c r="P60" s="1262"/>
      <c r="Q60" s="1234"/>
      <c r="R60" s="1234"/>
      <c r="S60" s="1231"/>
      <c r="T60" s="1231"/>
      <c r="U60" s="1231"/>
    </row>
    <row r="61" spans="1:21" ht="16.5" customHeight="1" x14ac:dyDescent="0.2">
      <c r="A61" s="65"/>
      <c r="B61" s="1231"/>
      <c r="C61" s="1238"/>
      <c r="D61" s="1276"/>
      <c r="E61" s="1285"/>
      <c r="F61" s="1278"/>
      <c r="G61" s="1255"/>
      <c r="H61" s="1255"/>
      <c r="I61" s="1286"/>
      <c r="J61" s="1262"/>
      <c r="K61" s="1272"/>
      <c r="L61" s="1287"/>
      <c r="M61" s="1287"/>
      <c r="N61" s="1272"/>
      <c r="O61" s="1288"/>
      <c r="P61" s="1262"/>
      <c r="Q61" s="1234"/>
      <c r="R61" s="1234"/>
      <c r="S61" s="1231"/>
      <c r="T61" s="1231"/>
      <c r="U61" s="1231"/>
    </row>
    <row r="62" spans="1:21" ht="30" customHeight="1" x14ac:dyDescent="0.2">
      <c r="A62" s="65"/>
      <c r="B62" s="1231"/>
      <c r="C62" s="1275"/>
      <c r="D62" s="1276"/>
      <c r="E62" s="1277"/>
      <c r="F62" s="1278"/>
      <c r="G62" s="1279"/>
      <c r="H62" s="1280"/>
      <c r="I62" s="1281"/>
      <c r="J62" s="1262"/>
      <c r="K62" s="1289"/>
      <c r="L62" s="1282"/>
      <c r="M62" s="1282"/>
      <c r="N62" s="1283"/>
      <c r="O62" s="1284"/>
      <c r="P62" s="1262"/>
      <c r="Q62" s="1234"/>
      <c r="R62" s="1234"/>
      <c r="S62" s="1231"/>
      <c r="T62" s="1231"/>
      <c r="U62" s="1231"/>
    </row>
    <row r="63" spans="1:21" ht="16.5" customHeight="1" x14ac:dyDescent="0.2">
      <c r="A63" s="65"/>
      <c r="B63" s="1231"/>
      <c r="C63" s="1238"/>
      <c r="D63" s="1276"/>
      <c r="E63" s="1285"/>
      <c r="F63" s="1278"/>
      <c r="G63" s="1255"/>
      <c r="H63" s="1255"/>
      <c r="I63" s="1286"/>
      <c r="J63" s="1262"/>
      <c r="K63" s="1272"/>
      <c r="L63" s="1287"/>
      <c r="M63" s="1287"/>
      <c r="N63" s="1272"/>
      <c r="O63" s="1288"/>
      <c r="P63" s="1262"/>
      <c r="Q63" s="1234"/>
      <c r="R63" s="1234"/>
      <c r="S63" s="1231"/>
      <c r="T63" s="1231"/>
      <c r="U63" s="1231"/>
    </row>
    <row r="64" spans="1:21" x14ac:dyDescent="0.2">
      <c r="A64" s="65"/>
      <c r="B64" s="1231"/>
      <c r="C64" s="1238"/>
      <c r="D64" s="1268"/>
      <c r="E64" s="1268"/>
      <c r="F64" s="1283"/>
      <c r="G64" s="1269"/>
      <c r="H64" s="1269"/>
      <c r="I64" s="1240"/>
      <c r="J64" s="1262"/>
      <c r="K64" s="1240"/>
      <c r="L64" s="1240"/>
      <c r="M64" s="1240"/>
      <c r="N64" s="1283"/>
      <c r="O64" s="1240"/>
      <c r="P64" s="1262"/>
      <c r="Q64" s="1234"/>
      <c r="R64" s="1234"/>
      <c r="S64" s="1231"/>
      <c r="T64" s="1231"/>
      <c r="U64" s="1231"/>
    </row>
    <row r="65" spans="1:21" x14ac:dyDescent="0.2">
      <c r="A65" s="65"/>
      <c r="B65" s="1231"/>
      <c r="C65" s="1237"/>
      <c r="D65" s="1268"/>
      <c r="E65" s="1268"/>
      <c r="F65" s="1283"/>
      <c r="G65" s="1269"/>
      <c r="H65" s="1269"/>
      <c r="I65" s="1240"/>
      <c r="J65" s="1262"/>
      <c r="K65" s="1240"/>
      <c r="L65" s="1240"/>
      <c r="M65" s="1240"/>
      <c r="N65" s="1283"/>
      <c r="O65" s="1240"/>
      <c r="P65" s="1262"/>
      <c r="Q65" s="1234"/>
      <c r="R65" s="1234"/>
      <c r="S65" s="1231"/>
      <c r="T65" s="1231"/>
      <c r="U65" s="1231"/>
    </row>
    <row r="66" spans="1:21" x14ac:dyDescent="0.2">
      <c r="A66" s="65"/>
      <c r="B66" s="1231"/>
      <c r="C66" s="1238"/>
      <c r="D66" s="1268"/>
      <c r="E66" s="1268"/>
      <c r="F66" s="1283"/>
      <c r="G66" s="1269"/>
      <c r="H66" s="1269"/>
      <c r="I66" s="1240"/>
      <c r="J66" s="1262"/>
      <c r="K66" s="1240"/>
      <c r="L66" s="1240"/>
      <c r="M66" s="1240"/>
      <c r="N66" s="1283"/>
      <c r="O66" s="1240"/>
      <c r="P66" s="1262"/>
      <c r="Q66" s="1234"/>
      <c r="R66" s="1234"/>
      <c r="S66" s="1231"/>
      <c r="T66" s="1231"/>
      <c r="U66" s="1290"/>
    </row>
    <row r="67" spans="1:21" x14ac:dyDescent="0.2">
      <c r="A67" s="65"/>
      <c r="B67" s="1231"/>
      <c r="C67" s="1237"/>
      <c r="D67" s="1239"/>
      <c r="E67" s="1239"/>
      <c r="F67" s="1262"/>
      <c r="G67" s="1240"/>
      <c r="H67" s="1240"/>
      <c r="I67" s="1240"/>
      <c r="J67" s="1262"/>
      <c r="K67" s="1240"/>
      <c r="L67" s="1240"/>
      <c r="M67" s="1240"/>
      <c r="N67" s="1283"/>
      <c r="O67" s="1240"/>
      <c r="P67" s="1262"/>
      <c r="Q67" s="1234"/>
      <c r="R67" s="1234"/>
      <c r="S67" s="1231"/>
      <c r="T67" s="1231"/>
      <c r="U67" s="1231"/>
    </row>
    <row r="68" spans="1:21" x14ac:dyDescent="0.2">
      <c r="A68" s="65"/>
      <c r="B68" s="1231"/>
      <c r="C68" s="1238"/>
      <c r="D68" s="1239"/>
      <c r="E68" s="1239"/>
      <c r="F68" s="1239"/>
      <c r="G68" s="1240"/>
      <c r="H68" s="1240"/>
      <c r="I68" s="1240"/>
      <c r="J68" s="1262"/>
      <c r="K68" s="1240"/>
      <c r="L68" s="1240"/>
      <c r="M68" s="1240"/>
      <c r="N68" s="1262"/>
      <c r="O68" s="1240"/>
      <c r="P68" s="1262"/>
      <c r="Q68" s="1234"/>
      <c r="R68" s="1234"/>
      <c r="S68" s="1231"/>
      <c r="T68" s="1231"/>
      <c r="U68" s="1231"/>
    </row>
    <row r="69" spans="1:21" x14ac:dyDescent="0.2">
      <c r="A69" s="65"/>
      <c r="B69" s="1234"/>
      <c r="C69" s="1237"/>
      <c r="D69" s="1239"/>
      <c r="E69" s="1239"/>
      <c r="F69" s="1239"/>
      <c r="G69" s="1240"/>
      <c r="H69" s="1240"/>
      <c r="I69" s="1240"/>
      <c r="J69" s="1262"/>
      <c r="K69" s="1240"/>
      <c r="L69" s="1240"/>
      <c r="M69" s="1240"/>
      <c r="N69" s="1262"/>
      <c r="O69" s="1240"/>
      <c r="P69" s="1262"/>
      <c r="Q69" s="1234"/>
      <c r="R69" s="1234"/>
      <c r="S69" s="1231"/>
      <c r="T69" s="1231"/>
      <c r="U69" s="1231"/>
    </row>
    <row r="70" spans="1:21" x14ac:dyDescent="0.2">
      <c r="A70" s="65"/>
      <c r="B70" s="1231"/>
      <c r="C70" s="1238"/>
      <c r="D70" s="1239"/>
      <c r="E70" s="1239"/>
      <c r="F70" s="1239"/>
      <c r="G70" s="1240"/>
      <c r="H70" s="1240"/>
      <c r="I70" s="1240"/>
      <c r="J70" s="1262"/>
      <c r="K70" s="1240"/>
      <c r="L70" s="1240"/>
      <c r="M70" s="1240"/>
      <c r="N70" s="1262"/>
      <c r="O70" s="1240"/>
      <c r="P70" s="1262"/>
      <c r="Q70" s="1234"/>
      <c r="R70" s="1234"/>
      <c r="S70" s="1231"/>
      <c r="T70" s="1231"/>
      <c r="U70" s="1231"/>
    </row>
    <row r="71" spans="1:21" x14ac:dyDescent="0.2">
      <c r="A71" s="65"/>
      <c r="B71" s="1231"/>
      <c r="C71" s="1258"/>
      <c r="D71" s="1258"/>
      <c r="E71" s="1258"/>
      <c r="F71" s="1258"/>
      <c r="G71" s="1258"/>
      <c r="H71" s="1274"/>
      <c r="I71" s="1274"/>
      <c r="J71" s="1274"/>
      <c r="K71" s="1255"/>
      <c r="L71" s="1255"/>
      <c r="M71" s="1255"/>
      <c r="N71" s="1291"/>
      <c r="O71" s="1291"/>
      <c r="P71" s="1291"/>
      <c r="Q71" s="1234"/>
      <c r="R71" s="1234"/>
      <c r="S71" s="1231"/>
      <c r="T71" s="1231"/>
      <c r="U71" s="1231"/>
    </row>
    <row r="72" spans="1:21" ht="31.5" customHeight="1" x14ac:dyDescent="0.2">
      <c r="A72" s="65"/>
      <c r="B72" s="1231"/>
      <c r="C72" s="1292"/>
      <c r="D72" s="1293"/>
      <c r="E72" s="1293"/>
      <c r="F72" s="1293"/>
      <c r="G72" s="1293"/>
      <c r="H72" s="1294"/>
      <c r="I72" s="1294"/>
      <c r="J72" s="1262"/>
      <c r="K72" s="1295"/>
      <c r="L72" s="1295"/>
      <c r="M72" s="1262"/>
      <c r="N72" s="1296"/>
      <c r="O72" s="1296"/>
      <c r="P72" s="1296"/>
      <c r="Q72" s="1234"/>
      <c r="R72" s="1234"/>
      <c r="S72" s="1231"/>
      <c r="T72" s="1231"/>
      <c r="U72" s="1231"/>
    </row>
    <row r="73" spans="1:21" ht="31.5" customHeight="1" x14ac:dyDescent="0.2">
      <c r="A73" s="65"/>
      <c r="B73" s="1231"/>
      <c r="C73" s="1292"/>
      <c r="D73" s="1293"/>
      <c r="E73" s="1293"/>
      <c r="F73" s="1293"/>
      <c r="G73" s="1293"/>
      <c r="H73" s="1294"/>
      <c r="I73" s="1294"/>
      <c r="J73" s="1262"/>
      <c r="K73" s="1295"/>
      <c r="L73" s="1295"/>
      <c r="M73" s="1262"/>
      <c r="N73" s="1296"/>
      <c r="O73" s="1296"/>
      <c r="P73" s="1296"/>
      <c r="Q73" s="1234"/>
      <c r="R73" s="1234"/>
      <c r="S73" s="1231"/>
      <c r="T73" s="1231"/>
      <c r="U73" s="1231"/>
    </row>
    <row r="74" spans="1:21" ht="31.5" customHeight="1" x14ac:dyDescent="0.2">
      <c r="A74" s="65"/>
      <c r="B74" s="1231"/>
      <c r="C74" s="1292"/>
      <c r="D74" s="1293"/>
      <c r="E74" s="1293"/>
      <c r="F74" s="1293"/>
      <c r="G74" s="1293"/>
      <c r="H74" s="1294"/>
      <c r="I74" s="1294"/>
      <c r="J74" s="1262"/>
      <c r="K74" s="1295"/>
      <c r="L74" s="1295"/>
      <c r="M74" s="1262"/>
      <c r="N74" s="1296"/>
      <c r="O74" s="1296"/>
      <c r="P74" s="1296"/>
      <c r="Q74" s="1234"/>
      <c r="R74" s="1234"/>
      <c r="S74" s="1231"/>
      <c r="T74" s="1231"/>
      <c r="U74" s="1231"/>
    </row>
    <row r="75" spans="1:21" x14ac:dyDescent="0.2">
      <c r="A75" s="65"/>
      <c r="B75" s="1231"/>
      <c r="C75" s="1235"/>
      <c r="D75" s="1235"/>
      <c r="E75" s="1271"/>
      <c r="F75" s="1271"/>
      <c r="G75" s="1271"/>
      <c r="H75" s="1271"/>
      <c r="I75" s="1271"/>
      <c r="J75" s="1297"/>
      <c r="K75" s="1271"/>
      <c r="L75" s="1271"/>
      <c r="M75" s="1271"/>
      <c r="N75" s="1297"/>
      <c r="O75" s="1271"/>
      <c r="P75" s="1297"/>
      <c r="Q75" s="1234"/>
      <c r="R75" s="1234"/>
      <c r="S75" s="1231"/>
      <c r="T75" s="1231"/>
      <c r="U75" s="1231"/>
    </row>
    <row r="76" spans="1:21" x14ac:dyDescent="0.2">
      <c r="B76" s="1231"/>
      <c r="C76" s="1231"/>
      <c r="D76" s="1231"/>
      <c r="E76" s="1231"/>
      <c r="F76" s="1231"/>
      <c r="G76" s="1231"/>
      <c r="H76" s="1231"/>
      <c r="I76" s="1231"/>
      <c r="J76" s="1234"/>
      <c r="K76" s="1231"/>
      <c r="L76" s="1231"/>
      <c r="M76" s="1231"/>
      <c r="N76" s="1234"/>
      <c r="O76" s="1231"/>
      <c r="P76" s="1234"/>
      <c r="Q76" s="1234"/>
      <c r="R76" s="1234"/>
      <c r="S76" s="1231"/>
      <c r="T76" s="1231"/>
      <c r="U76" s="1231"/>
    </row>
    <row r="77" spans="1:21" x14ac:dyDescent="0.2">
      <c r="B77" s="1231"/>
      <c r="C77" s="1231"/>
      <c r="D77" s="1231"/>
      <c r="E77" s="1231"/>
      <c r="F77" s="1231"/>
      <c r="G77" s="1231"/>
      <c r="H77" s="1231"/>
      <c r="I77" s="1231"/>
      <c r="J77" s="1234"/>
      <c r="K77" s="1231"/>
      <c r="L77" s="1231"/>
      <c r="M77" s="1231"/>
      <c r="N77" s="1234"/>
      <c r="O77" s="1231"/>
      <c r="P77" s="1272"/>
      <c r="Q77" s="1234"/>
      <c r="R77" s="1234"/>
      <c r="S77" s="1231"/>
      <c r="T77" s="1231"/>
      <c r="U77" s="1231"/>
    </row>
    <row r="78" spans="1:21" x14ac:dyDescent="0.2">
      <c r="B78" s="1232"/>
      <c r="C78" s="1231"/>
      <c r="D78" s="1233"/>
      <c r="E78" s="1233"/>
      <c r="F78" s="1233"/>
      <c r="G78" s="1231"/>
      <c r="H78" s="1231"/>
      <c r="I78" s="1231"/>
      <c r="J78" s="1262"/>
      <c r="K78" s="1231"/>
      <c r="L78" s="1231"/>
      <c r="M78" s="1231"/>
      <c r="N78" s="1262"/>
      <c r="O78" s="1231"/>
      <c r="P78" s="1262"/>
      <c r="Q78" s="1234"/>
      <c r="R78" s="1234"/>
      <c r="S78" s="1231"/>
      <c r="T78" s="1231"/>
      <c r="U78" s="1231"/>
    </row>
    <row r="79" spans="1:21" x14ac:dyDescent="0.2">
      <c r="B79" s="1231"/>
      <c r="C79" s="1231"/>
      <c r="D79" s="1231"/>
      <c r="E79" s="1231"/>
      <c r="F79" s="1231"/>
      <c r="G79" s="1231"/>
      <c r="H79" s="1231"/>
      <c r="I79" s="1231"/>
      <c r="J79" s="1234"/>
      <c r="K79" s="1231"/>
      <c r="L79" s="1231"/>
      <c r="M79" s="1231"/>
      <c r="N79" s="1234"/>
      <c r="O79" s="1231"/>
      <c r="P79" s="1234"/>
      <c r="Q79" s="1234"/>
      <c r="R79" s="1234"/>
      <c r="S79" s="1231"/>
      <c r="T79" s="1231"/>
      <c r="U79" s="1231"/>
    </row>
    <row r="80" spans="1:21" x14ac:dyDescent="0.2">
      <c r="B80" s="1231"/>
      <c r="C80" s="1237"/>
      <c r="D80" s="1231"/>
      <c r="E80" s="1231"/>
      <c r="F80" s="1231"/>
      <c r="G80" s="1231"/>
      <c r="H80" s="1231"/>
      <c r="I80" s="1231"/>
      <c r="J80" s="1231"/>
      <c r="K80" s="1231"/>
      <c r="L80" s="1231"/>
      <c r="M80" s="1231"/>
      <c r="N80" s="1231"/>
      <c r="O80" s="1231"/>
      <c r="P80" s="1234"/>
      <c r="Q80" s="1234"/>
      <c r="R80" s="1234"/>
      <c r="S80" s="1231"/>
      <c r="T80" s="1231"/>
      <c r="U80" s="1231"/>
    </row>
    <row r="81" spans="1:21" x14ac:dyDescent="0.2">
      <c r="B81" s="1237"/>
      <c r="C81" s="1231"/>
      <c r="D81" s="1231"/>
      <c r="E81" s="1231"/>
      <c r="F81" s="1273"/>
      <c r="G81" s="1273"/>
      <c r="H81" s="1273"/>
      <c r="I81" s="1273"/>
      <c r="J81" s="1273"/>
      <c r="K81" s="1273"/>
      <c r="L81" s="1273"/>
      <c r="M81" s="1273"/>
      <c r="N81" s="1273"/>
      <c r="O81" s="1231"/>
      <c r="P81" s="1234"/>
      <c r="Q81" s="1234"/>
      <c r="R81" s="1234"/>
      <c r="S81" s="1231"/>
      <c r="T81" s="1231"/>
      <c r="U81" s="1231"/>
    </row>
    <row r="82" spans="1:21" x14ac:dyDescent="0.2">
      <c r="B82" s="1231"/>
      <c r="C82" s="1238"/>
      <c r="D82" s="1239"/>
      <c r="E82" s="1258"/>
      <c r="F82" s="1258"/>
      <c r="G82" s="1255"/>
      <c r="H82" s="1255"/>
      <c r="I82" s="1255"/>
      <c r="J82" s="1255"/>
      <c r="K82" s="1255"/>
      <c r="L82" s="1255"/>
      <c r="M82" s="1255"/>
      <c r="N82" s="1255"/>
      <c r="O82" s="1255"/>
      <c r="P82" s="1255"/>
      <c r="Q82" s="1234"/>
      <c r="R82" s="1234"/>
      <c r="S82" s="1231"/>
      <c r="T82" s="1231"/>
      <c r="U82" s="1231"/>
    </row>
    <row r="83" spans="1:21" x14ac:dyDescent="0.2">
      <c r="B83" s="1231"/>
      <c r="C83" s="1238"/>
      <c r="D83" s="1239"/>
      <c r="E83" s="1239"/>
      <c r="F83" s="1239"/>
      <c r="G83" s="1255"/>
      <c r="H83" s="1255"/>
      <c r="I83" s="1240"/>
      <c r="J83" s="1262"/>
      <c r="K83" s="1255"/>
      <c r="L83" s="1255"/>
      <c r="M83" s="1255"/>
      <c r="N83" s="1255"/>
      <c r="O83" s="1274"/>
      <c r="P83" s="1274"/>
      <c r="Q83" s="1234"/>
      <c r="R83" s="1234"/>
      <c r="S83" s="1231"/>
      <c r="T83" s="1231"/>
      <c r="U83" s="1231"/>
    </row>
    <row r="84" spans="1:21" ht="30" customHeight="1" x14ac:dyDescent="0.2">
      <c r="A84" s="65"/>
      <c r="B84" s="1231"/>
      <c r="C84" s="1275"/>
      <c r="D84" s="1276"/>
      <c r="E84" s="1277"/>
      <c r="F84" s="1278"/>
      <c r="G84" s="1279"/>
      <c r="H84" s="1280"/>
      <c r="I84" s="1281"/>
      <c r="J84" s="1262"/>
      <c r="K84" s="1240"/>
      <c r="L84" s="1282"/>
      <c r="M84" s="1282"/>
      <c r="N84" s="1283"/>
      <c r="O84" s="1284"/>
      <c r="P84" s="1262"/>
      <c r="Q84" s="1234"/>
      <c r="R84" s="1234"/>
      <c r="S84" s="1231"/>
      <c r="T84" s="1231"/>
      <c r="U84" s="1231"/>
    </row>
    <row r="85" spans="1:21" ht="18" customHeight="1" x14ac:dyDescent="0.2">
      <c r="A85" s="65"/>
      <c r="B85" s="1231"/>
      <c r="C85" s="1238"/>
      <c r="D85" s="1276"/>
      <c r="E85" s="1285"/>
      <c r="F85" s="1278"/>
      <c r="G85" s="1255"/>
      <c r="H85" s="1255"/>
      <c r="I85" s="1286"/>
      <c r="J85" s="1262"/>
      <c r="K85" s="1272"/>
      <c r="L85" s="1287"/>
      <c r="M85" s="1287"/>
      <c r="N85" s="1272"/>
      <c r="O85" s="1288"/>
      <c r="P85" s="1262"/>
      <c r="Q85" s="1234"/>
      <c r="R85" s="1234"/>
      <c r="S85" s="1231"/>
      <c r="T85" s="1231"/>
      <c r="U85" s="1231"/>
    </row>
    <row r="86" spans="1:21" ht="30" customHeight="1" x14ac:dyDescent="0.2">
      <c r="A86" s="65"/>
      <c r="B86" s="1231"/>
      <c r="C86" s="1275"/>
      <c r="D86" s="1276"/>
      <c r="E86" s="1277"/>
      <c r="F86" s="1278"/>
      <c r="G86" s="1279"/>
      <c r="H86" s="1280"/>
      <c r="I86" s="1281"/>
      <c r="J86" s="1262"/>
      <c r="K86" s="1289"/>
      <c r="L86" s="1282"/>
      <c r="M86" s="1282"/>
      <c r="N86" s="1283"/>
      <c r="O86" s="1284"/>
      <c r="P86" s="1262"/>
      <c r="Q86" s="1234"/>
      <c r="R86" s="1234"/>
      <c r="S86" s="1231"/>
      <c r="T86" s="1231"/>
      <c r="U86" s="1231"/>
    </row>
    <row r="87" spans="1:21" ht="18" customHeight="1" x14ac:dyDescent="0.2">
      <c r="A87" s="65"/>
      <c r="B87" s="1231"/>
      <c r="C87" s="1238"/>
      <c r="D87" s="1276"/>
      <c r="E87" s="1285"/>
      <c r="F87" s="1278"/>
      <c r="G87" s="1255"/>
      <c r="H87" s="1255"/>
      <c r="I87" s="1286"/>
      <c r="J87" s="1262"/>
      <c r="K87" s="1272"/>
      <c r="L87" s="1287"/>
      <c r="M87" s="1287"/>
      <c r="N87" s="1272"/>
      <c r="O87" s="1288"/>
      <c r="P87" s="1262"/>
      <c r="Q87" s="1234"/>
      <c r="R87" s="1234"/>
      <c r="S87" s="1231"/>
      <c r="T87" s="1231"/>
      <c r="U87" s="1231"/>
    </row>
    <row r="88" spans="1:21" ht="30" customHeight="1" x14ac:dyDescent="0.2">
      <c r="A88" s="65"/>
      <c r="B88" s="1231"/>
      <c r="C88" s="1275"/>
      <c r="D88" s="1276"/>
      <c r="E88" s="1277"/>
      <c r="F88" s="1278"/>
      <c r="G88" s="1279"/>
      <c r="H88" s="1280"/>
      <c r="I88" s="1281"/>
      <c r="J88" s="1262"/>
      <c r="K88" s="1289"/>
      <c r="L88" s="1282"/>
      <c r="M88" s="1282"/>
      <c r="N88" s="1283"/>
      <c r="O88" s="1284"/>
      <c r="P88" s="1262"/>
      <c r="Q88" s="1234"/>
      <c r="R88" s="1234"/>
      <c r="S88" s="1231"/>
      <c r="T88" s="1231"/>
      <c r="U88" s="1231"/>
    </row>
    <row r="89" spans="1:21" ht="18" customHeight="1" x14ac:dyDescent="0.2">
      <c r="A89" s="65"/>
      <c r="B89" s="1231"/>
      <c r="C89" s="1238"/>
      <c r="D89" s="1276"/>
      <c r="E89" s="1285"/>
      <c r="F89" s="1278"/>
      <c r="G89" s="1255"/>
      <c r="H89" s="1255"/>
      <c r="I89" s="1286"/>
      <c r="J89" s="1262"/>
      <c r="K89" s="1272"/>
      <c r="L89" s="1287"/>
      <c r="M89" s="1287"/>
      <c r="N89" s="1272"/>
      <c r="O89" s="1288"/>
      <c r="P89" s="1262"/>
      <c r="Q89" s="1234"/>
      <c r="R89" s="1234"/>
      <c r="S89" s="1231"/>
      <c r="T89" s="1231"/>
      <c r="U89" s="1231"/>
    </row>
    <row r="90" spans="1:21" ht="30" customHeight="1" x14ac:dyDescent="0.2">
      <c r="A90" s="65"/>
      <c r="B90" s="1231"/>
      <c r="C90" s="1275"/>
      <c r="D90" s="1276"/>
      <c r="E90" s="1277"/>
      <c r="F90" s="1278"/>
      <c r="G90" s="1279"/>
      <c r="H90" s="1280"/>
      <c r="I90" s="1281"/>
      <c r="J90" s="1262"/>
      <c r="K90" s="1289"/>
      <c r="L90" s="1282"/>
      <c r="M90" s="1282"/>
      <c r="N90" s="1283"/>
      <c r="O90" s="1284"/>
      <c r="P90" s="1262"/>
      <c r="Q90" s="1234"/>
      <c r="R90" s="1234"/>
      <c r="S90" s="1231"/>
      <c r="T90" s="1231"/>
      <c r="U90" s="1231"/>
    </row>
    <row r="91" spans="1:21" ht="18" customHeight="1" x14ac:dyDescent="0.2">
      <c r="A91" s="65"/>
      <c r="B91" s="1231"/>
      <c r="C91" s="1238"/>
      <c r="D91" s="1276"/>
      <c r="E91" s="1285"/>
      <c r="F91" s="1278"/>
      <c r="G91" s="1255"/>
      <c r="H91" s="1255"/>
      <c r="I91" s="1286"/>
      <c r="J91" s="1262"/>
      <c r="K91" s="1272"/>
      <c r="L91" s="1287"/>
      <c r="M91" s="1287"/>
      <c r="N91" s="1272"/>
      <c r="O91" s="1288"/>
      <c r="P91" s="1262"/>
      <c r="Q91" s="1234"/>
      <c r="R91" s="1234"/>
      <c r="S91" s="1231"/>
      <c r="T91" s="1231"/>
      <c r="U91" s="1231"/>
    </row>
    <row r="92" spans="1:21" ht="30" customHeight="1" x14ac:dyDescent="0.2">
      <c r="A92" s="65"/>
      <c r="B92" s="1231"/>
      <c r="C92" s="1275"/>
      <c r="D92" s="1276"/>
      <c r="E92" s="1277"/>
      <c r="F92" s="1278"/>
      <c r="G92" s="1279"/>
      <c r="H92" s="1280"/>
      <c r="I92" s="1281"/>
      <c r="J92" s="1262"/>
      <c r="K92" s="1289"/>
      <c r="L92" s="1282"/>
      <c r="M92" s="1282"/>
      <c r="N92" s="1283"/>
      <c r="O92" s="1284"/>
      <c r="P92" s="1262"/>
      <c r="Q92" s="1234"/>
      <c r="R92" s="1234"/>
      <c r="S92" s="1231"/>
      <c r="T92" s="1231"/>
      <c r="U92" s="1231"/>
    </row>
    <row r="93" spans="1:21" ht="18" customHeight="1" x14ac:dyDescent="0.2">
      <c r="A93" s="65"/>
      <c r="B93" s="1231"/>
      <c r="C93" s="1238"/>
      <c r="D93" s="1276"/>
      <c r="E93" s="1285"/>
      <c r="F93" s="1278"/>
      <c r="G93" s="1255"/>
      <c r="H93" s="1255"/>
      <c r="I93" s="1286"/>
      <c r="J93" s="1262"/>
      <c r="K93" s="1272"/>
      <c r="L93" s="1287"/>
      <c r="M93" s="1287"/>
      <c r="N93" s="1272"/>
      <c r="O93" s="1288"/>
      <c r="P93" s="1262"/>
      <c r="Q93" s="1234"/>
      <c r="R93" s="1234"/>
      <c r="S93" s="1231"/>
      <c r="T93" s="1231"/>
      <c r="U93" s="1231"/>
    </row>
    <row r="94" spans="1:21" ht="30" customHeight="1" x14ac:dyDescent="0.2">
      <c r="A94" s="65"/>
      <c r="B94" s="1231"/>
      <c r="C94" s="1275"/>
      <c r="D94" s="1276"/>
      <c r="E94" s="1277"/>
      <c r="F94" s="1278"/>
      <c r="G94" s="1279"/>
      <c r="H94" s="1280"/>
      <c r="I94" s="1281"/>
      <c r="J94" s="1262"/>
      <c r="K94" s="1240"/>
      <c r="L94" s="1282"/>
      <c r="M94" s="1282"/>
      <c r="N94" s="1283"/>
      <c r="O94" s="1284"/>
      <c r="P94" s="1262"/>
      <c r="Q94" s="1234"/>
      <c r="R94" s="1234"/>
      <c r="S94" s="1231"/>
      <c r="T94" s="1231"/>
      <c r="U94" s="1231"/>
    </row>
    <row r="95" spans="1:21" ht="18" customHeight="1" x14ac:dyDescent="0.2">
      <c r="A95" s="65"/>
      <c r="B95" s="1231"/>
      <c r="C95" s="1238"/>
      <c r="D95" s="1276"/>
      <c r="E95" s="1285"/>
      <c r="F95" s="1278"/>
      <c r="G95" s="1255"/>
      <c r="H95" s="1255"/>
      <c r="I95" s="1286"/>
      <c r="J95" s="1262"/>
      <c r="K95" s="1272"/>
      <c r="L95" s="1287"/>
      <c r="M95" s="1287"/>
      <c r="N95" s="1272"/>
      <c r="O95" s="1288"/>
      <c r="P95" s="1262"/>
      <c r="Q95" s="1234"/>
      <c r="R95" s="1234"/>
      <c r="S95" s="1231"/>
      <c r="T95" s="1231"/>
      <c r="U95" s="1231"/>
    </row>
    <row r="96" spans="1:21" ht="30" customHeight="1" x14ac:dyDescent="0.2">
      <c r="A96" s="65"/>
      <c r="B96" s="1231"/>
      <c r="C96" s="1275"/>
      <c r="D96" s="1276"/>
      <c r="E96" s="1277"/>
      <c r="F96" s="1278"/>
      <c r="G96" s="1279"/>
      <c r="H96" s="1280"/>
      <c r="I96" s="1281"/>
      <c r="J96" s="1262"/>
      <c r="K96" s="1289"/>
      <c r="L96" s="1282"/>
      <c r="M96" s="1282"/>
      <c r="N96" s="1283"/>
      <c r="O96" s="1284"/>
      <c r="P96" s="1262"/>
      <c r="Q96" s="1234"/>
      <c r="R96" s="1234"/>
      <c r="S96" s="1231"/>
      <c r="T96" s="1231"/>
      <c r="U96" s="1231"/>
    </row>
    <row r="97" spans="1:21" ht="18" customHeight="1" x14ac:dyDescent="0.2">
      <c r="A97" s="65"/>
      <c r="B97" s="1231"/>
      <c r="C97" s="1238"/>
      <c r="D97" s="1276"/>
      <c r="E97" s="1285"/>
      <c r="F97" s="1278"/>
      <c r="G97" s="1255"/>
      <c r="H97" s="1255"/>
      <c r="I97" s="1286"/>
      <c r="J97" s="1262"/>
      <c r="K97" s="1272"/>
      <c r="L97" s="1287"/>
      <c r="M97" s="1287"/>
      <c r="N97" s="1272"/>
      <c r="O97" s="1288"/>
      <c r="P97" s="1262"/>
      <c r="Q97" s="1234"/>
      <c r="R97" s="1234"/>
      <c r="S97" s="1231"/>
      <c r="T97" s="1231"/>
      <c r="U97" s="1231"/>
    </row>
    <row r="98" spans="1:21" ht="30" customHeight="1" x14ac:dyDescent="0.2">
      <c r="A98" s="65"/>
      <c r="B98" s="1231"/>
      <c r="C98" s="1275"/>
      <c r="D98" s="1276"/>
      <c r="E98" s="1277"/>
      <c r="F98" s="1278"/>
      <c r="G98" s="1279"/>
      <c r="H98" s="1280"/>
      <c r="I98" s="1281"/>
      <c r="J98" s="1262"/>
      <c r="K98" s="1289"/>
      <c r="L98" s="1282"/>
      <c r="M98" s="1282"/>
      <c r="N98" s="1283"/>
      <c r="O98" s="1284"/>
      <c r="P98" s="1262"/>
      <c r="Q98" s="1234"/>
      <c r="R98" s="1234"/>
      <c r="S98" s="1231"/>
      <c r="T98" s="1231"/>
      <c r="U98" s="1231"/>
    </row>
    <row r="99" spans="1:21" ht="18" customHeight="1" x14ac:dyDescent="0.2">
      <c r="A99" s="65"/>
      <c r="B99" s="1231"/>
      <c r="C99" s="1238"/>
      <c r="D99" s="1276"/>
      <c r="E99" s="1285"/>
      <c r="F99" s="1278"/>
      <c r="G99" s="1255"/>
      <c r="H99" s="1255"/>
      <c r="I99" s="1286"/>
      <c r="J99" s="1262"/>
      <c r="K99" s="1272"/>
      <c r="L99" s="1287"/>
      <c r="M99" s="1287"/>
      <c r="N99" s="1272"/>
      <c r="O99" s="1288"/>
      <c r="P99" s="1262"/>
      <c r="Q99" s="1234"/>
      <c r="R99" s="1234"/>
      <c r="S99" s="1231"/>
      <c r="T99" s="1231"/>
      <c r="U99" s="1231"/>
    </row>
    <row r="100" spans="1:21" ht="30" customHeight="1" x14ac:dyDescent="0.2">
      <c r="A100" s="65"/>
      <c r="B100" s="1231"/>
      <c r="C100" s="1275"/>
      <c r="D100" s="1276"/>
      <c r="E100" s="1277"/>
      <c r="F100" s="1278"/>
      <c r="G100" s="1279"/>
      <c r="H100" s="1280"/>
      <c r="I100" s="1281"/>
      <c r="J100" s="1262"/>
      <c r="K100" s="1289"/>
      <c r="L100" s="1282"/>
      <c r="M100" s="1282"/>
      <c r="N100" s="1283"/>
      <c r="O100" s="1284"/>
      <c r="P100" s="1262"/>
      <c r="Q100" s="1234"/>
      <c r="R100" s="1234"/>
      <c r="S100" s="1231"/>
      <c r="T100" s="1231"/>
      <c r="U100" s="1231"/>
    </row>
    <row r="101" spans="1:21" ht="18" customHeight="1" x14ac:dyDescent="0.2">
      <c r="A101" s="65"/>
      <c r="B101" s="1231"/>
      <c r="C101" s="1238"/>
      <c r="D101" s="1276"/>
      <c r="E101" s="1285"/>
      <c r="F101" s="1278"/>
      <c r="G101" s="1255"/>
      <c r="H101" s="1255"/>
      <c r="I101" s="1286"/>
      <c r="J101" s="1262"/>
      <c r="K101" s="1272"/>
      <c r="L101" s="1287"/>
      <c r="M101" s="1287"/>
      <c r="N101" s="1272"/>
      <c r="O101" s="1288"/>
      <c r="P101" s="1262"/>
      <c r="Q101" s="1234"/>
      <c r="R101" s="1234"/>
      <c r="S101" s="1231"/>
      <c r="T101" s="1231"/>
      <c r="U101" s="1231"/>
    </row>
    <row r="102" spans="1:21" ht="30" customHeight="1" x14ac:dyDescent="0.2">
      <c r="A102" s="65"/>
      <c r="B102" s="1231"/>
      <c r="C102" s="1275"/>
      <c r="D102" s="1276"/>
      <c r="E102" s="1277"/>
      <c r="F102" s="1278"/>
      <c r="G102" s="1279"/>
      <c r="H102" s="1280"/>
      <c r="I102" s="1281"/>
      <c r="J102" s="1262"/>
      <c r="K102" s="1289"/>
      <c r="L102" s="1282"/>
      <c r="M102" s="1282"/>
      <c r="N102" s="1283"/>
      <c r="O102" s="1284"/>
      <c r="P102" s="1262"/>
      <c r="Q102" s="1234"/>
      <c r="R102" s="1234"/>
      <c r="S102" s="1231"/>
      <c r="T102" s="1290"/>
      <c r="U102" s="1231"/>
    </row>
    <row r="103" spans="1:21" ht="18" customHeight="1" x14ac:dyDescent="0.2">
      <c r="A103" s="65"/>
      <c r="B103" s="1231"/>
      <c r="C103" s="1238"/>
      <c r="D103" s="1276"/>
      <c r="E103" s="1285"/>
      <c r="F103" s="1278"/>
      <c r="G103" s="1255"/>
      <c r="H103" s="1255"/>
      <c r="I103" s="1286"/>
      <c r="J103" s="1262"/>
      <c r="K103" s="1272"/>
      <c r="L103" s="1287"/>
      <c r="M103" s="1287"/>
      <c r="N103" s="1272"/>
      <c r="O103" s="1288"/>
      <c r="P103" s="1262"/>
      <c r="Q103" s="1234"/>
      <c r="R103" s="1234"/>
      <c r="S103" s="1231"/>
      <c r="T103" s="1231"/>
      <c r="U103" s="1231"/>
    </row>
    <row r="104" spans="1:21" x14ac:dyDescent="0.2">
      <c r="A104" s="65"/>
      <c r="B104" s="1231"/>
      <c r="C104" s="1238"/>
      <c r="D104" s="1268"/>
      <c r="E104" s="1268"/>
      <c r="F104" s="1283"/>
      <c r="G104" s="1269"/>
      <c r="H104" s="1269"/>
      <c r="I104" s="1240"/>
      <c r="J104" s="1262"/>
      <c r="K104" s="1240"/>
      <c r="L104" s="1240"/>
      <c r="M104" s="1240"/>
      <c r="N104" s="1283"/>
      <c r="O104" s="1240"/>
      <c r="P104" s="1262"/>
      <c r="Q104" s="1234"/>
      <c r="R104" s="1234"/>
      <c r="S104" s="1231"/>
      <c r="T104" s="1231"/>
      <c r="U104" s="1231"/>
    </row>
    <row r="105" spans="1:21" x14ac:dyDescent="0.2">
      <c r="A105" s="65"/>
      <c r="B105" s="1231"/>
      <c r="C105" s="1237"/>
      <c r="D105" s="1268"/>
      <c r="E105" s="1268"/>
      <c r="F105" s="1283"/>
      <c r="G105" s="1269"/>
      <c r="H105" s="1269"/>
      <c r="I105" s="1240"/>
      <c r="J105" s="1262"/>
      <c r="K105" s="1240"/>
      <c r="L105" s="1240"/>
      <c r="M105" s="1240"/>
      <c r="N105" s="1283"/>
      <c r="O105" s="1240"/>
      <c r="P105" s="1262"/>
      <c r="Q105" s="1234"/>
      <c r="R105" s="1234"/>
      <c r="S105" s="1231"/>
      <c r="T105" s="1231"/>
      <c r="U105" s="1231"/>
    </row>
    <row r="106" spans="1:21" x14ac:dyDescent="0.2">
      <c r="A106" s="65"/>
      <c r="B106" s="1231"/>
      <c r="C106" s="1238"/>
      <c r="D106" s="1268"/>
      <c r="E106" s="1268"/>
      <c r="F106" s="1283"/>
      <c r="G106" s="1269"/>
      <c r="H106" s="1269"/>
      <c r="I106" s="1240"/>
      <c r="J106" s="1262"/>
      <c r="K106" s="1240"/>
      <c r="L106" s="1240"/>
      <c r="M106" s="1240"/>
      <c r="N106" s="1283"/>
      <c r="O106" s="1240"/>
      <c r="P106" s="1262"/>
      <c r="Q106" s="1234"/>
      <c r="R106" s="1234"/>
      <c r="S106" s="1231"/>
      <c r="T106" s="1231"/>
      <c r="U106" s="1231"/>
    </row>
    <row r="107" spans="1:21" x14ac:dyDescent="0.2">
      <c r="A107" s="65"/>
      <c r="B107" s="1231"/>
      <c r="C107" s="1237"/>
      <c r="D107" s="1239"/>
      <c r="E107" s="1239"/>
      <c r="F107" s="1262"/>
      <c r="G107" s="1240"/>
      <c r="H107" s="1240"/>
      <c r="I107" s="1240"/>
      <c r="J107" s="1262"/>
      <c r="K107" s="1240"/>
      <c r="L107" s="1240"/>
      <c r="M107" s="1240"/>
      <c r="N107" s="1283"/>
      <c r="O107" s="1240"/>
      <c r="P107" s="1262"/>
      <c r="Q107" s="1234"/>
      <c r="R107" s="1234"/>
      <c r="S107" s="1231"/>
      <c r="T107" s="1231"/>
      <c r="U107" s="1231"/>
    </row>
    <row r="108" spans="1:21" x14ac:dyDescent="0.2">
      <c r="A108" s="65"/>
      <c r="B108" s="1231"/>
      <c r="C108" s="1238"/>
      <c r="D108" s="1239"/>
      <c r="E108" s="1239"/>
      <c r="F108" s="1239"/>
      <c r="G108" s="1240"/>
      <c r="H108" s="1240"/>
      <c r="I108" s="1240"/>
      <c r="J108" s="1262"/>
      <c r="K108" s="1240"/>
      <c r="L108" s="1240"/>
      <c r="M108" s="1240"/>
      <c r="N108" s="1262"/>
      <c r="O108" s="1240"/>
      <c r="P108" s="1262"/>
      <c r="Q108" s="1234"/>
      <c r="R108" s="1234"/>
      <c r="S108" s="1231"/>
      <c r="T108" s="1231"/>
      <c r="U108" s="1231"/>
    </row>
    <row r="109" spans="1:21" x14ac:dyDescent="0.2">
      <c r="A109" s="65"/>
      <c r="B109" s="1234"/>
      <c r="C109" s="1237"/>
      <c r="D109" s="1239"/>
      <c r="E109" s="1239"/>
      <c r="F109" s="1239"/>
      <c r="G109" s="1240"/>
      <c r="H109" s="1240"/>
      <c r="I109" s="1240"/>
      <c r="J109" s="1262"/>
      <c r="K109" s="1240"/>
      <c r="L109" s="1240"/>
      <c r="M109" s="1240"/>
      <c r="N109" s="1262"/>
      <c r="O109" s="1240"/>
      <c r="P109" s="1262"/>
      <c r="Q109" s="1234"/>
      <c r="R109" s="1234"/>
      <c r="S109" s="1231"/>
      <c r="T109" s="1231"/>
      <c r="U109" s="1231"/>
    </row>
    <row r="110" spans="1:21" x14ac:dyDescent="0.2">
      <c r="A110" s="65"/>
      <c r="B110" s="1231"/>
      <c r="C110" s="1238"/>
      <c r="D110" s="1239"/>
      <c r="E110" s="1239"/>
      <c r="F110" s="1239"/>
      <c r="G110" s="1240"/>
      <c r="H110" s="1240"/>
      <c r="I110" s="1240"/>
      <c r="J110" s="1262"/>
      <c r="K110" s="1240"/>
      <c r="L110" s="1240"/>
      <c r="M110" s="1240"/>
      <c r="N110" s="1262"/>
      <c r="O110" s="1240"/>
      <c r="P110" s="1262"/>
      <c r="Q110" s="1234"/>
      <c r="R110" s="1234"/>
      <c r="S110" s="1231"/>
      <c r="T110" s="1231"/>
      <c r="U110" s="1231"/>
    </row>
    <row r="111" spans="1:21" x14ac:dyDescent="0.2">
      <c r="A111" s="65"/>
      <c r="B111" s="1231"/>
      <c r="C111" s="1258"/>
      <c r="D111" s="1258"/>
      <c r="E111" s="1258"/>
      <c r="F111" s="1258"/>
      <c r="G111" s="1258"/>
      <c r="H111" s="1274"/>
      <c r="I111" s="1274"/>
      <c r="J111" s="1274"/>
      <c r="K111" s="1255"/>
      <c r="L111" s="1255"/>
      <c r="M111" s="1255"/>
      <c r="N111" s="1291"/>
      <c r="O111" s="1291"/>
      <c r="P111" s="1291"/>
      <c r="Q111" s="1234"/>
      <c r="R111" s="1234"/>
      <c r="S111" s="1231"/>
      <c r="T111" s="1231"/>
      <c r="U111" s="1231"/>
    </row>
    <row r="112" spans="1:21" ht="31.5" customHeight="1" x14ac:dyDescent="0.2">
      <c r="A112" s="65"/>
      <c r="B112" s="1231"/>
      <c r="C112" s="1292"/>
      <c r="D112" s="1293"/>
      <c r="E112" s="1293"/>
      <c r="F112" s="1293"/>
      <c r="G112" s="1293"/>
      <c r="H112" s="1294"/>
      <c r="I112" s="1294"/>
      <c r="J112" s="1262"/>
      <c r="K112" s="1295"/>
      <c r="L112" s="1295"/>
      <c r="M112" s="1262"/>
      <c r="N112" s="1296"/>
      <c r="O112" s="1296"/>
      <c r="P112" s="1296"/>
      <c r="Q112" s="1234"/>
      <c r="R112" s="1234"/>
      <c r="S112" s="1231"/>
      <c r="T112" s="1231"/>
      <c r="U112" s="1231"/>
    </row>
    <row r="113" spans="1:21" ht="31.5" customHeight="1" x14ac:dyDescent="0.2">
      <c r="A113" s="65"/>
      <c r="B113" s="1231"/>
      <c r="C113" s="1292"/>
      <c r="D113" s="1293"/>
      <c r="E113" s="1293"/>
      <c r="F113" s="1293"/>
      <c r="G113" s="1293"/>
      <c r="H113" s="1294"/>
      <c r="I113" s="1294"/>
      <c r="J113" s="1262"/>
      <c r="K113" s="1295"/>
      <c r="L113" s="1295"/>
      <c r="M113" s="1262"/>
      <c r="N113" s="1296"/>
      <c r="O113" s="1296"/>
      <c r="P113" s="1296"/>
      <c r="Q113" s="1234"/>
      <c r="R113" s="1234"/>
      <c r="S113" s="1231"/>
      <c r="T113" s="1231"/>
      <c r="U113" s="1231"/>
    </row>
    <row r="114" spans="1:21" ht="31.5" customHeight="1" x14ac:dyDescent="0.2">
      <c r="A114" s="65"/>
      <c r="B114" s="1231"/>
      <c r="C114" s="1292"/>
      <c r="D114" s="1293"/>
      <c r="E114" s="1293"/>
      <c r="F114" s="1293"/>
      <c r="G114" s="1293"/>
      <c r="H114" s="1294"/>
      <c r="I114" s="1294"/>
      <c r="J114" s="1262"/>
      <c r="K114" s="1295"/>
      <c r="L114" s="1295"/>
      <c r="M114" s="1262"/>
      <c r="N114" s="1296"/>
      <c r="O114" s="1296"/>
      <c r="P114" s="1296"/>
      <c r="Q114" s="1234"/>
      <c r="R114" s="1234"/>
      <c r="S114" s="1231"/>
      <c r="T114" s="1231"/>
      <c r="U114" s="1231"/>
    </row>
    <row r="115" spans="1:21" x14ac:dyDescent="0.2">
      <c r="A115" s="65"/>
      <c r="B115" s="1231"/>
      <c r="C115" s="1235"/>
      <c r="D115" s="1235"/>
      <c r="E115" s="1271"/>
      <c r="F115" s="1271"/>
      <c r="G115" s="1271"/>
      <c r="H115" s="1271"/>
      <c r="I115" s="1271"/>
      <c r="J115" s="1297"/>
      <c r="K115" s="1271"/>
      <c r="L115" s="1271"/>
      <c r="M115" s="1271"/>
      <c r="N115" s="1297"/>
      <c r="O115" s="1271"/>
      <c r="P115" s="1297"/>
      <c r="Q115" s="1234"/>
      <c r="R115" s="1234"/>
      <c r="S115" s="1231"/>
      <c r="T115" s="1231"/>
      <c r="U115" s="1231"/>
    </row>
    <row r="116" spans="1:21" x14ac:dyDescent="0.2">
      <c r="B116" s="1231"/>
      <c r="C116" s="1231"/>
      <c r="D116" s="1231"/>
      <c r="E116" s="1231"/>
      <c r="F116" s="1231"/>
      <c r="G116" s="1231"/>
      <c r="H116" s="1231"/>
      <c r="I116" s="1231"/>
      <c r="J116" s="1234"/>
      <c r="K116" s="1231"/>
      <c r="L116" s="1231"/>
      <c r="M116" s="1231"/>
      <c r="N116" s="1234"/>
      <c r="O116" s="1231"/>
      <c r="P116" s="1234"/>
      <c r="Q116" s="1234"/>
      <c r="R116" s="1234"/>
      <c r="S116" s="1231"/>
      <c r="T116" s="1231"/>
      <c r="U116" s="1231"/>
    </row>
    <row r="117" spans="1:21" x14ac:dyDescent="0.2">
      <c r="B117" s="1231"/>
      <c r="C117" s="1231"/>
      <c r="D117" s="1231"/>
      <c r="E117" s="1231"/>
      <c r="F117" s="1231"/>
      <c r="G117" s="1231"/>
      <c r="H117" s="1231"/>
      <c r="I117" s="1231"/>
      <c r="J117" s="1234"/>
      <c r="K117" s="1231"/>
      <c r="L117" s="1231"/>
      <c r="M117" s="1231"/>
      <c r="N117" s="1234"/>
      <c r="O117" s="1231"/>
      <c r="P117" s="1272"/>
      <c r="Q117" s="1234"/>
      <c r="R117" s="1234"/>
      <c r="S117" s="1231"/>
      <c r="T117" s="1231"/>
      <c r="U117" s="1231"/>
    </row>
    <row r="118" spans="1:21" x14ac:dyDescent="0.2">
      <c r="B118" s="1231"/>
      <c r="C118" s="1231"/>
      <c r="D118" s="1231"/>
      <c r="E118" s="1231"/>
      <c r="F118" s="1231"/>
      <c r="G118" s="1231"/>
      <c r="H118" s="1231"/>
      <c r="I118" s="1231"/>
      <c r="J118" s="1234"/>
      <c r="K118" s="1231"/>
      <c r="L118" s="1231"/>
      <c r="M118" s="1231"/>
      <c r="N118" s="1234"/>
      <c r="O118" s="1231"/>
      <c r="P118" s="1234"/>
      <c r="Q118" s="1234"/>
      <c r="R118" s="1234"/>
      <c r="S118" s="1231"/>
      <c r="T118" s="1231"/>
      <c r="U118" s="1231"/>
    </row>
    <row r="119" spans="1:21" x14ac:dyDescent="0.2">
      <c r="B119" s="1231"/>
      <c r="C119" s="1231"/>
      <c r="D119" s="1231"/>
      <c r="E119" s="1231"/>
      <c r="F119" s="1231"/>
      <c r="G119" s="1231"/>
      <c r="H119" s="1231"/>
      <c r="I119" s="1231"/>
      <c r="J119" s="1234"/>
      <c r="K119" s="1231"/>
      <c r="L119" s="1231"/>
      <c r="M119" s="1231"/>
      <c r="N119" s="1234"/>
      <c r="O119" s="1231"/>
      <c r="P119" s="1234"/>
      <c r="Q119" s="1234"/>
      <c r="R119" s="1234"/>
      <c r="S119" s="1231"/>
      <c r="T119" s="1231"/>
      <c r="U119" s="1231"/>
    </row>
    <row r="120" spans="1:21" x14ac:dyDescent="0.2">
      <c r="B120" s="1231"/>
      <c r="C120" s="1231"/>
      <c r="D120" s="1231"/>
      <c r="E120" s="1231"/>
      <c r="F120" s="1231"/>
      <c r="G120" s="1231"/>
      <c r="H120" s="1231"/>
      <c r="I120" s="1231"/>
      <c r="J120" s="1234"/>
      <c r="K120" s="1231"/>
      <c r="L120" s="1231"/>
      <c r="M120" s="1231"/>
      <c r="N120" s="1234"/>
      <c r="O120" s="1231"/>
      <c r="P120" s="1234"/>
      <c r="Q120" s="1234"/>
      <c r="R120" s="1234"/>
      <c r="S120" s="1231"/>
      <c r="T120" s="1231"/>
      <c r="U120" s="1231"/>
    </row>
    <row r="121" spans="1:21" x14ac:dyDescent="0.2">
      <c r="B121" s="1231"/>
      <c r="C121" s="1231"/>
      <c r="D121" s="1231"/>
      <c r="E121" s="1231"/>
      <c r="F121" s="1231"/>
      <c r="G121" s="1231"/>
      <c r="H121" s="1231"/>
      <c r="I121" s="1231"/>
      <c r="J121" s="1234"/>
      <c r="K121" s="1231"/>
      <c r="L121" s="1231"/>
      <c r="M121" s="1231"/>
      <c r="N121" s="1234"/>
      <c r="O121" s="1231"/>
      <c r="P121" s="1234"/>
      <c r="Q121" s="1234"/>
      <c r="R121" s="1234"/>
      <c r="S121" s="1231"/>
      <c r="T121" s="1231"/>
      <c r="U121" s="1231"/>
    </row>
    <row r="122" spans="1:21" x14ac:dyDescent="0.2">
      <c r="B122" s="1231"/>
      <c r="C122" s="1231"/>
      <c r="D122" s="1231"/>
      <c r="E122" s="1231"/>
      <c r="F122" s="1231"/>
      <c r="G122" s="1231"/>
      <c r="H122" s="1231"/>
      <c r="I122" s="1231"/>
      <c r="J122" s="1234"/>
      <c r="K122" s="1231"/>
      <c r="L122" s="1231"/>
      <c r="M122" s="1231"/>
      <c r="N122" s="1234"/>
      <c r="O122" s="1231"/>
      <c r="P122" s="1234"/>
      <c r="Q122" s="1234"/>
      <c r="R122" s="1234"/>
      <c r="S122" s="1231"/>
      <c r="T122" s="1231"/>
      <c r="U122" s="1231"/>
    </row>
    <row r="123" spans="1:21" x14ac:dyDescent="0.2">
      <c r="B123" s="1231"/>
      <c r="C123" s="1231"/>
      <c r="D123" s="1231"/>
      <c r="E123" s="1231"/>
      <c r="F123" s="1231"/>
      <c r="G123" s="1231"/>
      <c r="H123" s="1231"/>
      <c r="I123" s="1231"/>
      <c r="J123" s="1234"/>
      <c r="K123" s="1231"/>
      <c r="L123" s="1231"/>
      <c r="M123" s="1231"/>
      <c r="N123" s="1234"/>
      <c r="O123" s="1231"/>
      <c r="P123" s="1234"/>
      <c r="Q123" s="1234"/>
      <c r="R123" s="1234"/>
      <c r="S123" s="1231"/>
      <c r="T123" s="1231"/>
      <c r="U123" s="1231"/>
    </row>
    <row r="124" spans="1:21" x14ac:dyDescent="0.2">
      <c r="B124" s="1231"/>
      <c r="C124" s="1231"/>
      <c r="D124" s="1231"/>
      <c r="E124" s="1231"/>
      <c r="F124" s="1231"/>
      <c r="G124" s="1231"/>
      <c r="H124" s="1231"/>
      <c r="I124" s="1231"/>
      <c r="J124" s="1234"/>
      <c r="K124" s="1231"/>
      <c r="L124" s="1231"/>
      <c r="M124" s="1231"/>
      <c r="N124" s="1234"/>
      <c r="O124" s="1231"/>
      <c r="P124" s="1234"/>
      <c r="Q124" s="1234"/>
      <c r="R124" s="1234"/>
      <c r="S124" s="1231"/>
      <c r="T124" s="1231"/>
      <c r="U124" s="1231"/>
    </row>
    <row r="125" spans="1:21" x14ac:dyDescent="0.2">
      <c r="B125" s="1231"/>
      <c r="C125" s="1231"/>
      <c r="D125" s="1231"/>
      <c r="E125" s="1231"/>
      <c r="F125" s="1231"/>
      <c r="G125" s="1231"/>
      <c r="H125" s="1231"/>
      <c r="I125" s="1231"/>
      <c r="J125" s="1234"/>
      <c r="K125" s="1231"/>
      <c r="L125" s="1231"/>
      <c r="M125" s="1231"/>
      <c r="N125" s="1234"/>
      <c r="O125" s="1231"/>
      <c r="P125" s="1234"/>
      <c r="Q125" s="1234"/>
      <c r="R125" s="1234"/>
      <c r="S125" s="1231"/>
      <c r="T125" s="1231"/>
      <c r="U125" s="1231"/>
    </row>
    <row r="126" spans="1:21" x14ac:dyDescent="0.2">
      <c r="B126" s="1231"/>
      <c r="C126" s="1231"/>
      <c r="D126" s="1231"/>
      <c r="E126" s="1231"/>
      <c r="F126" s="1231"/>
      <c r="G126" s="1231"/>
      <c r="H126" s="1231"/>
      <c r="I126" s="1231"/>
      <c r="J126" s="1234"/>
      <c r="K126" s="1231"/>
      <c r="L126" s="1231"/>
      <c r="M126" s="1231"/>
      <c r="N126" s="1234"/>
      <c r="O126" s="1231"/>
      <c r="P126" s="1234"/>
      <c r="Q126" s="1234"/>
      <c r="R126" s="1234"/>
      <c r="S126" s="1231"/>
      <c r="T126" s="1231"/>
      <c r="U126" s="1231"/>
    </row>
    <row r="127" spans="1:21" x14ac:dyDescent="0.2">
      <c r="B127" s="1231"/>
      <c r="C127" s="1231"/>
      <c r="D127" s="1231"/>
      <c r="E127" s="1231"/>
      <c r="F127" s="1231"/>
      <c r="G127" s="1231"/>
      <c r="H127" s="1231"/>
      <c r="I127" s="1231"/>
      <c r="J127" s="1234"/>
      <c r="K127" s="1231"/>
      <c r="L127" s="1231"/>
      <c r="M127" s="1231"/>
      <c r="N127" s="1234"/>
      <c r="O127" s="1231"/>
      <c r="P127" s="1234"/>
      <c r="Q127" s="1234"/>
      <c r="R127" s="1234"/>
      <c r="S127" s="1231"/>
      <c r="T127" s="1231"/>
      <c r="U127" s="1231"/>
    </row>
    <row r="128" spans="1:21" x14ac:dyDescent="0.2">
      <c r="B128" s="1231"/>
      <c r="C128" s="1231"/>
      <c r="D128" s="1231"/>
      <c r="E128" s="1231"/>
      <c r="F128" s="1231"/>
      <c r="G128" s="1231"/>
      <c r="H128" s="1231"/>
      <c r="I128" s="1231"/>
      <c r="J128" s="1234"/>
      <c r="K128" s="1231"/>
      <c r="L128" s="1231"/>
      <c r="M128" s="1231"/>
      <c r="N128" s="1234"/>
      <c r="O128" s="1231"/>
      <c r="P128" s="1234"/>
      <c r="Q128" s="1234"/>
      <c r="R128" s="1234"/>
      <c r="S128" s="1231"/>
      <c r="T128" s="1231"/>
      <c r="U128" s="1231"/>
    </row>
    <row r="129" spans="2:21" x14ac:dyDescent="0.2">
      <c r="B129" s="1231"/>
      <c r="C129" s="1231"/>
      <c r="D129" s="1231"/>
      <c r="E129" s="1231"/>
      <c r="F129" s="1231"/>
      <c r="G129" s="1231"/>
      <c r="H129" s="1231"/>
      <c r="I129" s="1231"/>
      <c r="J129" s="1234"/>
      <c r="K129" s="1231"/>
      <c r="L129" s="1231"/>
      <c r="M129" s="1231"/>
      <c r="N129" s="1234"/>
      <c r="O129" s="1231"/>
      <c r="P129" s="1234"/>
      <c r="Q129" s="1234"/>
      <c r="R129" s="1234"/>
      <c r="S129" s="1231"/>
      <c r="T129" s="1231"/>
      <c r="U129" s="1231"/>
    </row>
    <row r="130" spans="2:21" x14ac:dyDescent="0.2">
      <c r="B130" s="1231"/>
      <c r="C130" s="1231"/>
      <c r="D130" s="1231"/>
      <c r="E130" s="1231"/>
      <c r="F130" s="1231"/>
      <c r="G130" s="1231"/>
      <c r="H130" s="1231"/>
      <c r="I130" s="1231"/>
      <c r="J130" s="1234"/>
      <c r="K130" s="1231"/>
      <c r="L130" s="1231"/>
      <c r="M130" s="1231"/>
      <c r="N130" s="1234"/>
      <c r="O130" s="1231"/>
      <c r="P130" s="1234"/>
      <c r="Q130" s="1234"/>
      <c r="R130" s="1234"/>
      <c r="S130" s="1231"/>
      <c r="T130" s="1231"/>
      <c r="U130" s="1231"/>
    </row>
    <row r="131" spans="2:21" x14ac:dyDescent="0.2">
      <c r="B131" s="1231"/>
      <c r="C131" s="1231"/>
      <c r="D131" s="1231"/>
      <c r="E131" s="1231"/>
      <c r="F131" s="1231"/>
      <c r="G131" s="1231"/>
      <c r="H131" s="1231"/>
      <c r="I131" s="1231"/>
      <c r="J131" s="1234"/>
      <c r="K131" s="1231"/>
      <c r="L131" s="1231"/>
      <c r="M131" s="1231"/>
      <c r="N131" s="1234"/>
      <c r="O131" s="1231"/>
      <c r="P131" s="1234"/>
      <c r="Q131" s="1234"/>
      <c r="R131" s="1234"/>
      <c r="S131" s="1231"/>
      <c r="T131" s="1231"/>
      <c r="U131" s="1231"/>
    </row>
    <row r="132" spans="2:21" x14ac:dyDescent="0.2">
      <c r="B132" s="1231"/>
      <c r="C132" s="1231"/>
      <c r="D132" s="1231"/>
      <c r="E132" s="1231"/>
      <c r="F132" s="1231"/>
      <c r="G132" s="1231"/>
      <c r="H132" s="1231"/>
      <c r="I132" s="1231"/>
      <c r="J132" s="1234"/>
      <c r="K132" s="1231"/>
      <c r="L132" s="1231"/>
      <c r="M132" s="1231"/>
      <c r="N132" s="1234"/>
      <c r="O132" s="1231"/>
      <c r="P132" s="1234"/>
      <c r="Q132" s="1234"/>
      <c r="R132" s="1234"/>
      <c r="S132" s="1231"/>
      <c r="T132" s="1231"/>
      <c r="U132" s="1231"/>
    </row>
    <row r="133" spans="2:21" x14ac:dyDescent="0.2">
      <c r="B133" s="1231"/>
      <c r="C133" s="1231"/>
      <c r="D133" s="1231"/>
      <c r="E133" s="1231"/>
      <c r="F133" s="1231"/>
      <c r="G133" s="1231"/>
      <c r="H133" s="1231"/>
      <c r="I133" s="1231"/>
      <c r="J133" s="1234"/>
      <c r="K133" s="1231"/>
      <c r="L133" s="1231"/>
      <c r="M133" s="1231"/>
      <c r="N133" s="1234"/>
      <c r="O133" s="1231"/>
      <c r="P133" s="1234"/>
      <c r="Q133" s="1234"/>
      <c r="R133" s="1234"/>
      <c r="S133" s="1231"/>
      <c r="T133" s="1231"/>
      <c r="U133" s="1231"/>
    </row>
    <row r="134" spans="2:21" x14ac:dyDescent="0.2">
      <c r="B134" s="1231"/>
      <c r="C134" s="1231"/>
      <c r="D134" s="1231"/>
      <c r="E134" s="1231"/>
      <c r="F134" s="1231"/>
      <c r="G134" s="1231"/>
      <c r="H134" s="1231"/>
      <c r="I134" s="1231"/>
      <c r="J134" s="1234"/>
      <c r="K134" s="1231"/>
      <c r="L134" s="1231"/>
      <c r="M134" s="1231"/>
      <c r="N134" s="1234"/>
      <c r="O134" s="1231"/>
      <c r="P134" s="1234"/>
      <c r="Q134" s="1234"/>
      <c r="R134" s="1234"/>
      <c r="S134" s="1231"/>
      <c r="T134" s="1231"/>
      <c r="U134" s="1231"/>
    </row>
    <row r="135" spans="2:21" x14ac:dyDescent="0.2">
      <c r="B135" s="1231"/>
      <c r="C135" s="1231"/>
      <c r="D135" s="1231"/>
      <c r="E135" s="1231"/>
      <c r="F135" s="1231"/>
      <c r="G135" s="1231"/>
      <c r="H135" s="1231"/>
      <c r="I135" s="1231"/>
      <c r="J135" s="1234"/>
      <c r="K135" s="1231"/>
      <c r="L135" s="1231"/>
      <c r="M135" s="1231"/>
      <c r="N135" s="1234"/>
      <c r="O135" s="1231"/>
      <c r="P135" s="1234"/>
      <c r="Q135" s="1234"/>
      <c r="R135" s="1234"/>
      <c r="S135" s="1231"/>
      <c r="T135" s="1231"/>
      <c r="U135" s="1231"/>
    </row>
    <row r="136" spans="2:21" x14ac:dyDescent="0.2">
      <c r="B136" s="1231"/>
      <c r="C136" s="1231"/>
      <c r="D136" s="1231"/>
      <c r="E136" s="1231"/>
      <c r="F136" s="1231"/>
      <c r="G136" s="1231"/>
      <c r="H136" s="1231"/>
      <c r="I136" s="1231"/>
      <c r="J136" s="1234"/>
      <c r="K136" s="1231"/>
      <c r="L136" s="1231"/>
      <c r="M136" s="1231"/>
      <c r="N136" s="1234"/>
      <c r="O136" s="1231"/>
      <c r="P136" s="1234"/>
      <c r="Q136" s="1234"/>
      <c r="R136" s="1234"/>
      <c r="S136" s="1231"/>
      <c r="T136" s="1231"/>
      <c r="U136" s="1231"/>
    </row>
    <row r="137" spans="2:21" x14ac:dyDescent="0.2">
      <c r="B137" s="1231"/>
      <c r="C137" s="1231"/>
      <c r="D137" s="1231"/>
      <c r="E137" s="1231"/>
      <c r="F137" s="1231"/>
      <c r="G137" s="1231"/>
      <c r="H137" s="1231"/>
      <c r="I137" s="1231"/>
      <c r="J137" s="1234"/>
      <c r="K137" s="1231"/>
      <c r="L137" s="1231"/>
      <c r="M137" s="1231"/>
      <c r="N137" s="1234"/>
      <c r="O137" s="1231"/>
      <c r="P137" s="1234"/>
      <c r="Q137" s="1234"/>
      <c r="R137" s="1234"/>
      <c r="S137" s="1231"/>
      <c r="T137" s="1231"/>
      <c r="U137" s="1231"/>
    </row>
    <row r="138" spans="2:21" x14ac:dyDescent="0.2">
      <c r="B138" s="1231"/>
      <c r="C138" s="1231"/>
      <c r="D138" s="1231"/>
      <c r="E138" s="1231"/>
      <c r="F138" s="1231"/>
      <c r="G138" s="1231"/>
      <c r="H138" s="1231"/>
      <c r="I138" s="1231"/>
      <c r="J138" s="1234"/>
      <c r="K138" s="1231"/>
      <c r="L138" s="1231"/>
      <c r="M138" s="1231"/>
      <c r="N138" s="1234"/>
      <c r="O138" s="1231"/>
      <c r="P138" s="1234"/>
      <c r="Q138" s="1234"/>
      <c r="R138" s="1234"/>
      <c r="S138" s="1231"/>
      <c r="T138" s="1231"/>
      <c r="U138" s="1231"/>
    </row>
    <row r="139" spans="2:21" x14ac:dyDescent="0.2">
      <c r="B139" s="1231"/>
      <c r="C139" s="1231"/>
      <c r="D139" s="1231"/>
      <c r="E139" s="1231"/>
      <c r="F139" s="1231"/>
      <c r="G139" s="1231"/>
      <c r="H139" s="1231"/>
      <c r="I139" s="1231"/>
      <c r="J139" s="1234"/>
      <c r="K139" s="1231"/>
      <c r="L139" s="1231"/>
      <c r="M139" s="1231"/>
      <c r="N139" s="1234"/>
      <c r="O139" s="1231"/>
      <c r="P139" s="1234"/>
      <c r="Q139" s="1234"/>
      <c r="R139" s="1234"/>
      <c r="S139" s="1231"/>
      <c r="T139" s="1231"/>
      <c r="U139" s="1231"/>
    </row>
    <row r="140" spans="2:21" x14ac:dyDescent="0.2">
      <c r="B140" s="1231"/>
      <c r="C140" s="1231"/>
      <c r="D140" s="1231"/>
      <c r="E140" s="1231"/>
      <c r="F140" s="1231"/>
      <c r="G140" s="1231"/>
      <c r="H140" s="1231"/>
      <c r="I140" s="1231"/>
      <c r="J140" s="1234"/>
      <c r="K140" s="1231"/>
      <c r="L140" s="1231"/>
      <c r="M140" s="1231"/>
      <c r="N140" s="1234"/>
      <c r="O140" s="1231"/>
      <c r="P140" s="1234"/>
      <c r="Q140" s="1234"/>
      <c r="R140" s="1234"/>
      <c r="S140" s="1231"/>
      <c r="T140" s="1231"/>
      <c r="U140" s="1231"/>
    </row>
    <row r="141" spans="2:21" x14ac:dyDescent="0.2">
      <c r="B141" s="1231"/>
      <c r="C141" s="1231"/>
      <c r="D141" s="1231"/>
      <c r="E141" s="1231"/>
      <c r="F141" s="1231"/>
      <c r="G141" s="1231"/>
      <c r="H141" s="1231"/>
      <c r="I141" s="1231"/>
      <c r="J141" s="1234"/>
      <c r="K141" s="1231"/>
      <c r="L141" s="1231"/>
      <c r="M141" s="1231"/>
      <c r="N141" s="1234"/>
      <c r="O141" s="1231"/>
      <c r="P141" s="1234"/>
      <c r="Q141" s="1234"/>
      <c r="R141" s="1234"/>
      <c r="S141" s="1231"/>
      <c r="T141" s="1231"/>
      <c r="U141" s="1231"/>
    </row>
    <row r="142" spans="2:21" x14ac:dyDescent="0.2">
      <c r="B142" s="1231"/>
      <c r="C142" s="1231"/>
      <c r="D142" s="1231"/>
      <c r="E142" s="1231"/>
      <c r="F142" s="1231"/>
      <c r="G142" s="1231"/>
      <c r="H142" s="1231"/>
      <c r="I142" s="1231"/>
      <c r="J142" s="1234"/>
      <c r="K142" s="1231"/>
      <c r="L142" s="1231"/>
      <c r="M142" s="1231"/>
      <c r="N142" s="1234"/>
      <c r="O142" s="1231"/>
      <c r="P142" s="1234"/>
      <c r="Q142" s="1234"/>
      <c r="R142" s="1234"/>
      <c r="S142" s="1231"/>
      <c r="T142" s="1231"/>
      <c r="U142" s="1231"/>
    </row>
    <row r="143" spans="2:21" x14ac:dyDescent="0.2">
      <c r="B143" s="1231"/>
      <c r="C143" s="1231"/>
      <c r="D143" s="1231"/>
      <c r="E143" s="1231"/>
      <c r="F143" s="1231"/>
      <c r="G143" s="1231"/>
      <c r="H143" s="1231"/>
      <c r="I143" s="1231"/>
      <c r="J143" s="1234"/>
      <c r="K143" s="1231"/>
      <c r="L143" s="1231"/>
      <c r="M143" s="1231"/>
      <c r="N143" s="1234"/>
      <c r="O143" s="1231"/>
      <c r="P143" s="1234"/>
      <c r="Q143" s="1234"/>
      <c r="R143" s="1234"/>
      <c r="S143" s="1231"/>
      <c r="T143" s="1231"/>
      <c r="U143" s="1231"/>
    </row>
    <row r="144" spans="2:21" x14ac:dyDescent="0.2">
      <c r="B144" s="1231"/>
      <c r="C144" s="1231"/>
      <c r="D144" s="1231"/>
      <c r="E144" s="1231"/>
      <c r="F144" s="1231"/>
      <c r="G144" s="1231"/>
      <c r="H144" s="1231"/>
      <c r="I144" s="1231"/>
      <c r="J144" s="1234"/>
      <c r="K144" s="1231"/>
      <c r="L144" s="1231"/>
      <c r="M144" s="1231"/>
      <c r="N144" s="1234"/>
      <c r="O144" s="1231"/>
      <c r="P144" s="1234"/>
      <c r="Q144" s="1234"/>
      <c r="R144" s="1234"/>
      <c r="S144" s="1231"/>
      <c r="T144" s="1231"/>
      <c r="U144" s="1231"/>
    </row>
    <row r="145" spans="2:21" x14ac:dyDescent="0.2">
      <c r="B145" s="1231"/>
      <c r="C145" s="1231"/>
      <c r="D145" s="1231"/>
      <c r="E145" s="1231"/>
      <c r="F145" s="1231"/>
      <c r="G145" s="1231"/>
      <c r="H145" s="1231"/>
      <c r="I145" s="1231"/>
      <c r="J145" s="1234"/>
      <c r="K145" s="1231"/>
      <c r="L145" s="1231"/>
      <c r="M145" s="1231"/>
      <c r="N145" s="1234"/>
      <c r="O145" s="1231"/>
      <c r="P145" s="1234"/>
      <c r="Q145" s="1234"/>
      <c r="R145" s="1234"/>
      <c r="S145" s="1231"/>
      <c r="T145" s="1231"/>
      <c r="U145" s="1231"/>
    </row>
    <row r="146" spans="2:21" x14ac:dyDescent="0.2">
      <c r="B146" s="1231"/>
      <c r="C146" s="1231"/>
      <c r="D146" s="1231"/>
      <c r="E146" s="1231"/>
      <c r="F146" s="1231"/>
      <c r="G146" s="1231"/>
      <c r="H146" s="1231"/>
      <c r="I146" s="1231"/>
      <c r="J146" s="1234"/>
      <c r="K146" s="1231"/>
      <c r="L146" s="1231"/>
      <c r="M146" s="1231"/>
      <c r="N146" s="1234"/>
      <c r="O146" s="1231"/>
      <c r="P146" s="1234"/>
      <c r="Q146" s="1234"/>
      <c r="R146" s="1234"/>
      <c r="S146" s="1231"/>
      <c r="T146" s="1231"/>
      <c r="U146" s="1231"/>
    </row>
    <row r="147" spans="2:21" x14ac:dyDescent="0.2">
      <c r="B147" s="1231"/>
      <c r="C147" s="1231"/>
      <c r="D147" s="1231"/>
      <c r="E147" s="1231"/>
      <c r="F147" s="1231"/>
      <c r="G147" s="1231"/>
      <c r="H147" s="1231"/>
      <c r="I147" s="1231"/>
      <c r="J147" s="1234"/>
      <c r="K147" s="1231"/>
      <c r="L147" s="1231"/>
      <c r="M147" s="1231"/>
      <c r="N147" s="1234"/>
      <c r="O147" s="1231"/>
      <c r="P147" s="1234"/>
      <c r="Q147" s="1234"/>
      <c r="R147" s="1234"/>
      <c r="S147" s="1231"/>
      <c r="T147" s="1231"/>
      <c r="U147" s="1231"/>
    </row>
    <row r="148" spans="2:21" x14ac:dyDescent="0.2">
      <c r="B148" s="1231"/>
      <c r="C148" s="1231"/>
      <c r="D148" s="1231"/>
      <c r="E148" s="1231"/>
      <c r="F148" s="1231"/>
      <c r="G148" s="1231"/>
      <c r="H148" s="1231"/>
      <c r="I148" s="1231"/>
      <c r="J148" s="1234"/>
      <c r="K148" s="1231"/>
      <c r="L148" s="1231"/>
      <c r="M148" s="1231"/>
      <c r="N148" s="1234"/>
      <c r="O148" s="1231"/>
      <c r="P148" s="1234"/>
      <c r="Q148" s="1234"/>
      <c r="R148" s="1234"/>
      <c r="S148" s="1231"/>
      <c r="T148" s="1231"/>
      <c r="U148" s="1231"/>
    </row>
    <row r="149" spans="2:21" x14ac:dyDescent="0.2">
      <c r="B149" s="1231"/>
      <c r="C149" s="1231"/>
      <c r="D149" s="1231"/>
      <c r="E149" s="1231"/>
      <c r="F149" s="1231"/>
      <c r="G149" s="1231"/>
      <c r="H149" s="1231"/>
      <c r="I149" s="1231"/>
      <c r="J149" s="1234"/>
      <c r="K149" s="1231"/>
      <c r="L149" s="1231"/>
      <c r="M149" s="1231"/>
      <c r="N149" s="1234"/>
      <c r="O149" s="1231"/>
      <c r="P149" s="1234"/>
      <c r="Q149" s="1234"/>
      <c r="R149" s="1234"/>
      <c r="S149" s="1231"/>
      <c r="T149" s="1231"/>
      <c r="U149" s="1231"/>
    </row>
    <row r="150" spans="2:21" x14ac:dyDescent="0.2">
      <c r="B150" s="1231"/>
      <c r="C150" s="1231"/>
      <c r="D150" s="1231"/>
      <c r="E150" s="1231"/>
      <c r="F150" s="1231"/>
      <c r="G150" s="1231"/>
      <c r="H150" s="1231"/>
      <c r="I150" s="1231"/>
      <c r="J150" s="1234"/>
      <c r="K150" s="1231"/>
      <c r="L150" s="1231"/>
      <c r="M150" s="1231"/>
      <c r="N150" s="1234"/>
      <c r="O150" s="1231"/>
      <c r="P150" s="1234"/>
      <c r="Q150" s="1234"/>
      <c r="R150" s="1234"/>
      <c r="S150" s="1231"/>
      <c r="T150" s="1231"/>
      <c r="U150" s="1231"/>
    </row>
    <row r="151" spans="2:21" x14ac:dyDescent="0.2">
      <c r="B151" s="1231"/>
      <c r="C151" s="1231"/>
      <c r="D151" s="1231"/>
      <c r="E151" s="1231"/>
      <c r="F151" s="1231"/>
      <c r="G151" s="1231"/>
      <c r="H151" s="1231"/>
      <c r="I151" s="1231"/>
      <c r="J151" s="1234"/>
      <c r="K151" s="1231"/>
      <c r="L151" s="1231"/>
      <c r="M151" s="1231"/>
      <c r="N151" s="1234"/>
      <c r="O151" s="1231"/>
      <c r="P151" s="1234"/>
      <c r="Q151" s="1234"/>
      <c r="R151" s="1234"/>
      <c r="S151" s="1231"/>
      <c r="T151" s="1231"/>
      <c r="U151" s="1231"/>
    </row>
    <row r="152" spans="2:21" x14ac:dyDescent="0.2">
      <c r="B152" s="1231"/>
      <c r="C152" s="1231"/>
      <c r="D152" s="1231"/>
      <c r="E152" s="1231"/>
      <c r="F152" s="1231"/>
      <c r="G152" s="1231"/>
      <c r="H152" s="1231"/>
      <c r="I152" s="1231"/>
      <c r="J152" s="1234"/>
      <c r="K152" s="1231"/>
      <c r="L152" s="1231"/>
      <c r="M152" s="1231"/>
      <c r="N152" s="1234"/>
      <c r="O152" s="1231"/>
      <c r="P152" s="1234"/>
      <c r="Q152" s="1234"/>
      <c r="R152" s="1234"/>
      <c r="S152" s="1231"/>
      <c r="T152" s="1231"/>
      <c r="U152" s="1231"/>
    </row>
    <row r="153" spans="2:21" x14ac:dyDescent="0.2">
      <c r="B153" s="1231"/>
      <c r="C153" s="1231"/>
      <c r="D153" s="1231"/>
      <c r="E153" s="1231"/>
      <c r="F153" s="1231"/>
      <c r="G153" s="1231"/>
      <c r="H153" s="1231"/>
      <c r="I153" s="1231"/>
      <c r="J153" s="1234"/>
      <c r="K153" s="1231"/>
      <c r="L153" s="1231"/>
      <c r="M153" s="1231"/>
      <c r="N153" s="1234"/>
      <c r="O153" s="1231"/>
      <c r="P153" s="1234"/>
      <c r="Q153" s="1234"/>
      <c r="R153" s="1234"/>
      <c r="S153" s="1231"/>
      <c r="T153" s="1231"/>
      <c r="U153" s="1231"/>
    </row>
    <row r="154" spans="2:21" x14ac:dyDescent="0.2">
      <c r="B154" s="1231"/>
      <c r="C154" s="1231"/>
      <c r="D154" s="1231"/>
      <c r="E154" s="1231"/>
      <c r="F154" s="1231"/>
      <c r="G154" s="1231"/>
      <c r="H154" s="1231"/>
      <c r="I154" s="1231"/>
      <c r="J154" s="1234"/>
      <c r="K154" s="1231"/>
      <c r="L154" s="1231"/>
      <c r="M154" s="1231"/>
      <c r="N154" s="1234"/>
      <c r="O154" s="1231"/>
      <c r="P154" s="1234"/>
      <c r="Q154" s="1234"/>
      <c r="R154" s="1234"/>
      <c r="S154" s="1231"/>
      <c r="T154" s="1231"/>
      <c r="U154" s="1231"/>
    </row>
    <row r="155" spans="2:21" x14ac:dyDescent="0.2">
      <c r="B155" s="1231"/>
      <c r="C155" s="1231"/>
      <c r="D155" s="1231"/>
      <c r="E155" s="1231"/>
      <c r="F155" s="1231"/>
      <c r="G155" s="1231"/>
      <c r="H155" s="1231"/>
      <c r="I155" s="1231"/>
      <c r="J155" s="1234"/>
      <c r="K155" s="1231"/>
      <c r="L155" s="1231"/>
      <c r="M155" s="1231"/>
      <c r="N155" s="1234"/>
      <c r="O155" s="1231"/>
      <c r="P155" s="1234"/>
      <c r="Q155" s="1234"/>
      <c r="R155" s="1234"/>
      <c r="S155" s="1231"/>
      <c r="T155" s="1231"/>
      <c r="U155" s="1231"/>
    </row>
    <row r="156" spans="2:21" x14ac:dyDescent="0.2">
      <c r="B156" s="1231"/>
      <c r="C156" s="1231"/>
      <c r="D156" s="1231"/>
      <c r="E156" s="1231"/>
      <c r="F156" s="1231"/>
      <c r="G156" s="1231"/>
      <c r="H156" s="1231"/>
      <c r="I156" s="1231"/>
      <c r="J156" s="1234"/>
      <c r="K156" s="1231"/>
      <c r="L156" s="1231"/>
      <c r="M156" s="1231"/>
      <c r="N156" s="1234"/>
      <c r="O156" s="1231"/>
      <c r="P156" s="1234"/>
      <c r="Q156" s="1234"/>
      <c r="R156" s="1234"/>
      <c r="S156" s="1231"/>
      <c r="T156" s="1231"/>
      <c r="U156" s="1231"/>
    </row>
    <row r="157" spans="2:21" x14ac:dyDescent="0.2">
      <c r="B157" s="1231"/>
      <c r="C157" s="1231"/>
      <c r="D157" s="1231"/>
      <c r="E157" s="1231"/>
      <c r="F157" s="1231"/>
      <c r="G157" s="1231"/>
      <c r="H157" s="1231"/>
      <c r="I157" s="1231"/>
      <c r="J157" s="1234"/>
      <c r="K157" s="1231"/>
      <c r="L157" s="1231"/>
      <c r="M157" s="1231"/>
      <c r="N157" s="1234"/>
      <c r="O157" s="1231"/>
      <c r="P157" s="1234"/>
      <c r="Q157" s="1234"/>
      <c r="R157" s="1234"/>
      <c r="S157" s="1231"/>
      <c r="T157" s="1231"/>
      <c r="U157" s="1231"/>
    </row>
    <row r="158" spans="2:21" x14ac:dyDescent="0.2">
      <c r="B158" s="1231"/>
      <c r="C158" s="1231"/>
      <c r="D158" s="1231"/>
      <c r="E158" s="1231"/>
      <c r="F158" s="1231"/>
      <c r="G158" s="1231"/>
      <c r="H158" s="1231"/>
      <c r="I158" s="1231"/>
      <c r="J158" s="1234"/>
      <c r="K158" s="1231"/>
      <c r="L158" s="1231"/>
      <c r="M158" s="1231"/>
      <c r="N158" s="1234"/>
      <c r="O158" s="1231"/>
      <c r="P158" s="1234"/>
      <c r="Q158" s="1234"/>
      <c r="R158" s="1234"/>
      <c r="S158" s="1231"/>
      <c r="T158" s="1231"/>
      <c r="U158" s="1231"/>
    </row>
    <row r="159" spans="2:21" x14ac:dyDescent="0.2">
      <c r="B159" s="1231"/>
      <c r="C159" s="1231"/>
      <c r="D159" s="1231"/>
      <c r="E159" s="1231"/>
      <c r="F159" s="1231"/>
      <c r="G159" s="1231"/>
      <c r="H159" s="1231"/>
      <c r="I159" s="1231"/>
      <c r="J159" s="1234"/>
      <c r="K159" s="1231"/>
      <c r="L159" s="1231"/>
      <c r="M159" s="1231"/>
      <c r="N159" s="1234"/>
      <c r="O159" s="1231"/>
      <c r="P159" s="1234"/>
      <c r="Q159" s="1234"/>
      <c r="R159" s="1234"/>
      <c r="S159" s="1231"/>
      <c r="T159" s="1231"/>
      <c r="U159" s="1231"/>
    </row>
    <row r="160" spans="2:21" x14ac:dyDescent="0.2">
      <c r="B160" s="1231"/>
      <c r="C160" s="1231"/>
      <c r="D160" s="1231"/>
      <c r="E160" s="1231"/>
      <c r="F160" s="1231"/>
      <c r="G160" s="1231"/>
      <c r="H160" s="1231"/>
      <c r="I160" s="1231"/>
      <c r="J160" s="1234"/>
      <c r="K160" s="1231"/>
      <c r="L160" s="1231"/>
      <c r="M160" s="1231"/>
      <c r="N160" s="1234"/>
      <c r="O160" s="1231"/>
      <c r="P160" s="1234"/>
      <c r="Q160" s="1234"/>
      <c r="R160" s="1234"/>
      <c r="S160" s="1231"/>
      <c r="T160" s="1231"/>
      <c r="U160" s="1231"/>
    </row>
    <row r="161" spans="2:21" x14ac:dyDescent="0.2">
      <c r="B161" s="1231"/>
      <c r="C161" s="1231"/>
      <c r="D161" s="1231"/>
      <c r="E161" s="1231"/>
      <c r="F161" s="1231"/>
      <c r="G161" s="1231"/>
      <c r="H161" s="1231"/>
      <c r="I161" s="1231"/>
      <c r="J161" s="1234"/>
      <c r="K161" s="1231"/>
      <c r="L161" s="1231"/>
      <c r="M161" s="1231"/>
      <c r="N161" s="1234"/>
      <c r="O161" s="1231"/>
      <c r="P161" s="1234"/>
      <c r="Q161" s="1234"/>
      <c r="R161" s="1234"/>
      <c r="S161" s="1231"/>
      <c r="T161" s="1231"/>
      <c r="U161" s="1231"/>
    </row>
    <row r="162" spans="2:21" x14ac:dyDescent="0.2">
      <c r="B162" s="1231"/>
      <c r="C162" s="1231"/>
      <c r="D162" s="1231"/>
      <c r="E162" s="1231"/>
      <c r="F162" s="1231"/>
      <c r="G162" s="1231"/>
      <c r="H162" s="1231"/>
      <c r="I162" s="1231"/>
      <c r="J162" s="1234"/>
      <c r="K162" s="1231"/>
      <c r="L162" s="1231"/>
      <c r="M162" s="1231"/>
      <c r="N162" s="1234"/>
      <c r="O162" s="1231"/>
      <c r="P162" s="1234"/>
      <c r="Q162" s="1234"/>
      <c r="R162" s="1234"/>
      <c r="S162" s="1231"/>
      <c r="T162" s="1231"/>
      <c r="U162" s="1231"/>
    </row>
    <row r="163" spans="2:21" x14ac:dyDescent="0.2">
      <c r="B163" s="1231"/>
      <c r="C163" s="1231"/>
      <c r="D163" s="1231"/>
      <c r="E163" s="1231"/>
      <c r="F163" s="1231"/>
      <c r="G163" s="1231"/>
      <c r="H163" s="1231"/>
      <c r="I163" s="1231"/>
      <c r="J163" s="1234"/>
      <c r="K163" s="1231"/>
      <c r="L163" s="1231"/>
      <c r="M163" s="1231"/>
      <c r="N163" s="1234"/>
      <c r="O163" s="1231"/>
      <c r="P163" s="1234"/>
      <c r="Q163" s="1234"/>
      <c r="R163" s="1234"/>
      <c r="S163" s="1231"/>
      <c r="T163" s="1231"/>
      <c r="U163" s="1231"/>
    </row>
    <row r="164" spans="2:21" x14ac:dyDescent="0.2">
      <c r="B164" s="1231"/>
      <c r="C164" s="1231"/>
      <c r="D164" s="1231"/>
      <c r="E164" s="1231"/>
      <c r="F164" s="1231"/>
      <c r="G164" s="1231"/>
      <c r="H164" s="1231"/>
      <c r="I164" s="1231"/>
      <c r="J164" s="1234"/>
      <c r="K164" s="1231"/>
      <c r="L164" s="1231"/>
      <c r="M164" s="1231"/>
      <c r="N164" s="1234"/>
      <c r="O164" s="1231"/>
      <c r="P164" s="1234"/>
      <c r="Q164" s="1234"/>
      <c r="R164" s="1234"/>
      <c r="S164" s="1231"/>
      <c r="T164" s="1231"/>
      <c r="U164" s="1231"/>
    </row>
    <row r="165" spans="2:21" x14ac:dyDescent="0.2">
      <c r="B165" s="1231"/>
      <c r="C165" s="1231"/>
      <c r="D165" s="1231"/>
      <c r="E165" s="1231"/>
      <c r="F165" s="1231"/>
      <c r="G165" s="1231"/>
      <c r="H165" s="1231"/>
      <c r="I165" s="1231"/>
      <c r="J165" s="1234"/>
      <c r="K165" s="1231"/>
      <c r="L165" s="1231"/>
      <c r="M165" s="1231"/>
      <c r="N165" s="1234"/>
      <c r="O165" s="1231"/>
      <c r="P165" s="1234"/>
      <c r="Q165" s="1234"/>
      <c r="R165" s="1234"/>
      <c r="S165" s="1231"/>
      <c r="T165" s="1231"/>
      <c r="U165" s="1231"/>
    </row>
    <row r="166" spans="2:21" x14ac:dyDescent="0.2">
      <c r="B166" s="1231"/>
      <c r="C166" s="1231"/>
      <c r="D166" s="1231"/>
      <c r="E166" s="1231"/>
      <c r="F166" s="1231"/>
      <c r="G166" s="1231"/>
      <c r="H166" s="1231"/>
      <c r="I166" s="1231"/>
      <c r="J166" s="1234"/>
      <c r="K166" s="1231"/>
      <c r="L166" s="1231"/>
      <c r="M166" s="1231"/>
      <c r="N166" s="1234"/>
      <c r="O166" s="1231"/>
      <c r="P166" s="1234"/>
      <c r="Q166" s="1234"/>
      <c r="R166" s="1234"/>
      <c r="S166" s="1231"/>
      <c r="T166" s="1231"/>
      <c r="U166" s="1231"/>
    </row>
    <row r="167" spans="2:21" x14ac:dyDescent="0.2">
      <c r="B167" s="1231"/>
      <c r="C167" s="1231"/>
      <c r="D167" s="1231"/>
      <c r="E167" s="1231"/>
      <c r="F167" s="1231"/>
      <c r="G167" s="1231"/>
      <c r="H167" s="1231"/>
      <c r="I167" s="1231"/>
      <c r="J167" s="1234"/>
      <c r="K167" s="1231"/>
      <c r="L167" s="1231"/>
      <c r="M167" s="1231"/>
      <c r="N167" s="1234"/>
      <c r="O167" s="1231"/>
      <c r="P167" s="1234"/>
      <c r="Q167" s="1234"/>
      <c r="R167" s="1234"/>
      <c r="S167" s="1231"/>
      <c r="T167" s="1231"/>
      <c r="U167" s="1231"/>
    </row>
    <row r="168" spans="2:21" x14ac:dyDescent="0.2">
      <c r="B168" s="1231"/>
      <c r="C168" s="1231"/>
      <c r="D168" s="1231"/>
      <c r="E168" s="1231"/>
      <c r="F168" s="1231"/>
      <c r="G168" s="1231"/>
      <c r="H168" s="1231"/>
      <c r="I168" s="1231"/>
      <c r="J168" s="1234"/>
      <c r="K168" s="1231"/>
      <c r="L168" s="1231"/>
      <c r="M168" s="1231"/>
      <c r="N168" s="1234"/>
      <c r="O168" s="1231"/>
      <c r="P168" s="1234"/>
      <c r="Q168" s="1234"/>
      <c r="R168" s="1234"/>
      <c r="S168" s="1231"/>
      <c r="T168" s="1231"/>
      <c r="U168" s="1231"/>
    </row>
    <row r="169" spans="2:21" x14ac:dyDescent="0.2">
      <c r="B169" s="1231"/>
      <c r="C169" s="1231"/>
      <c r="D169" s="1231"/>
      <c r="E169" s="1231"/>
      <c r="F169" s="1231"/>
      <c r="G169" s="1231"/>
      <c r="H169" s="1231"/>
      <c r="I169" s="1231"/>
      <c r="J169" s="1234"/>
      <c r="K169" s="1231"/>
      <c r="L169" s="1231"/>
      <c r="M169" s="1231"/>
      <c r="N169" s="1234"/>
      <c r="O169" s="1231"/>
      <c r="P169" s="1234"/>
      <c r="Q169" s="1234"/>
      <c r="R169" s="1234"/>
      <c r="S169" s="1231"/>
      <c r="T169" s="1231"/>
      <c r="U169" s="1231"/>
    </row>
    <row r="170" spans="2:21" x14ac:dyDescent="0.2">
      <c r="B170" s="1231"/>
      <c r="C170" s="1231"/>
      <c r="D170" s="1231"/>
      <c r="E170" s="1231"/>
      <c r="F170" s="1231"/>
      <c r="G170" s="1231"/>
      <c r="H170" s="1231"/>
      <c r="I170" s="1231"/>
      <c r="J170" s="1234"/>
      <c r="K170" s="1231"/>
      <c r="L170" s="1231"/>
      <c r="M170" s="1231"/>
      <c r="N170" s="1234"/>
      <c r="O170" s="1231"/>
      <c r="P170" s="1234"/>
      <c r="Q170" s="1234"/>
      <c r="R170" s="1234"/>
      <c r="S170" s="1231"/>
      <c r="T170" s="1231"/>
      <c r="U170" s="1231"/>
    </row>
    <row r="171" spans="2:21" x14ac:dyDescent="0.2">
      <c r="B171" s="1231"/>
      <c r="C171" s="1231"/>
      <c r="D171" s="1231"/>
      <c r="E171" s="1231"/>
      <c r="F171" s="1231"/>
      <c r="G171" s="1231"/>
      <c r="H171" s="1231"/>
      <c r="I171" s="1231"/>
      <c r="J171" s="1234"/>
      <c r="K171" s="1231"/>
      <c r="L171" s="1231"/>
      <c r="M171" s="1231"/>
      <c r="N171" s="1234"/>
      <c r="O171" s="1231"/>
      <c r="P171" s="1234"/>
      <c r="Q171" s="1234"/>
      <c r="R171" s="1234"/>
      <c r="S171" s="1231"/>
      <c r="T171" s="1231"/>
      <c r="U171" s="1231"/>
    </row>
    <row r="172" spans="2:21" x14ac:dyDescent="0.2">
      <c r="B172" s="1231"/>
      <c r="C172" s="1231"/>
      <c r="D172" s="1231"/>
      <c r="E172" s="1231"/>
      <c r="F172" s="1231"/>
      <c r="G172" s="1231"/>
      <c r="H172" s="1231"/>
      <c r="I172" s="1231"/>
      <c r="J172" s="1234"/>
      <c r="K172" s="1231"/>
      <c r="L172" s="1231"/>
      <c r="M172" s="1231"/>
      <c r="N172" s="1234"/>
      <c r="O172" s="1231"/>
      <c r="P172" s="1234"/>
      <c r="Q172" s="1234"/>
      <c r="R172" s="1234"/>
      <c r="S172" s="1231"/>
      <c r="T172" s="1231"/>
      <c r="U172" s="1231"/>
    </row>
    <row r="173" spans="2:21" x14ac:dyDescent="0.2">
      <c r="B173" s="1231"/>
      <c r="C173" s="1231"/>
      <c r="D173" s="1231"/>
      <c r="E173" s="1231"/>
      <c r="F173" s="1231"/>
      <c r="G173" s="1231"/>
      <c r="H173" s="1231"/>
      <c r="I173" s="1231"/>
      <c r="J173" s="1234"/>
      <c r="K173" s="1231"/>
      <c r="L173" s="1231"/>
      <c r="M173" s="1231"/>
      <c r="N173" s="1234"/>
      <c r="O173" s="1231"/>
      <c r="P173" s="1234"/>
      <c r="Q173" s="1234"/>
      <c r="R173" s="1234"/>
      <c r="S173" s="1231"/>
      <c r="T173" s="1231"/>
      <c r="U173" s="1231"/>
    </row>
    <row r="174" spans="2:21" x14ac:dyDescent="0.2">
      <c r="B174" s="1231"/>
      <c r="C174" s="1231"/>
      <c r="D174" s="1231"/>
      <c r="E174" s="1231"/>
      <c r="F174" s="1231"/>
      <c r="G174" s="1231"/>
      <c r="H174" s="1231"/>
      <c r="I174" s="1231"/>
      <c r="J174" s="1234"/>
      <c r="K174" s="1231"/>
      <c r="L174" s="1231"/>
      <c r="M174" s="1231"/>
      <c r="N174" s="1234"/>
      <c r="O174" s="1231"/>
      <c r="P174" s="1234"/>
      <c r="Q174" s="1234"/>
      <c r="R174" s="1234"/>
      <c r="S174" s="1231"/>
      <c r="T174" s="1231"/>
      <c r="U174" s="1231"/>
    </row>
    <row r="175" spans="2:21" x14ac:dyDescent="0.2">
      <c r="B175" s="1231"/>
      <c r="C175" s="1231"/>
      <c r="D175" s="1231"/>
      <c r="E175" s="1231"/>
      <c r="F175" s="1231"/>
      <c r="G175" s="1231"/>
      <c r="H175" s="1231"/>
      <c r="I175" s="1231"/>
      <c r="J175" s="1234"/>
      <c r="K175" s="1231"/>
      <c r="L175" s="1231"/>
      <c r="M175" s="1231"/>
      <c r="N175" s="1234"/>
      <c r="O175" s="1231"/>
      <c r="P175" s="1234"/>
      <c r="Q175" s="1234"/>
      <c r="R175" s="1234"/>
      <c r="S175" s="1231"/>
      <c r="T175" s="1231"/>
      <c r="U175" s="1231"/>
    </row>
    <row r="176" spans="2:21" x14ac:dyDescent="0.2">
      <c r="B176" s="1231"/>
      <c r="C176" s="1231"/>
      <c r="D176" s="1231"/>
      <c r="E176" s="1231"/>
      <c r="F176" s="1231"/>
      <c r="G176" s="1231"/>
      <c r="H176" s="1231"/>
      <c r="I176" s="1231"/>
      <c r="J176" s="1234"/>
      <c r="K176" s="1231"/>
      <c r="L176" s="1231"/>
      <c r="M176" s="1231"/>
      <c r="N176" s="1234"/>
      <c r="O176" s="1231"/>
      <c r="P176" s="1234"/>
      <c r="Q176" s="1234"/>
      <c r="R176" s="1234"/>
      <c r="S176" s="1231"/>
      <c r="T176" s="1231"/>
      <c r="U176" s="1231"/>
    </row>
    <row r="177" spans="2:21" x14ac:dyDescent="0.2">
      <c r="B177" s="1231"/>
      <c r="C177" s="1231"/>
      <c r="D177" s="1231"/>
      <c r="E177" s="1231"/>
      <c r="F177" s="1231"/>
      <c r="G177" s="1231"/>
      <c r="H177" s="1231"/>
      <c r="I177" s="1231"/>
      <c r="J177" s="1234"/>
      <c r="K177" s="1231"/>
      <c r="L177" s="1231"/>
      <c r="M177" s="1231"/>
      <c r="N177" s="1234"/>
      <c r="O177" s="1231"/>
      <c r="P177" s="1234"/>
      <c r="Q177" s="1234"/>
      <c r="R177" s="1234"/>
      <c r="S177" s="1231"/>
      <c r="T177" s="1231"/>
      <c r="U177" s="1231"/>
    </row>
    <row r="178" spans="2:21" x14ac:dyDescent="0.2">
      <c r="B178" s="1231"/>
      <c r="C178" s="1231"/>
      <c r="D178" s="1231"/>
      <c r="E178" s="1231"/>
      <c r="F178" s="1231"/>
      <c r="G178" s="1231"/>
      <c r="H178" s="1231"/>
      <c r="I178" s="1231"/>
      <c r="J178" s="1234"/>
      <c r="K178" s="1231"/>
      <c r="L178" s="1231"/>
      <c r="M178" s="1231"/>
      <c r="N178" s="1234"/>
      <c r="O178" s="1231"/>
      <c r="P178" s="1234"/>
      <c r="Q178" s="1234"/>
      <c r="R178" s="1234"/>
      <c r="S178" s="1231"/>
      <c r="T178" s="1231"/>
      <c r="U178" s="1231"/>
    </row>
    <row r="179" spans="2:21" x14ac:dyDescent="0.2">
      <c r="B179" s="1231"/>
      <c r="C179" s="1231"/>
      <c r="D179" s="1231"/>
      <c r="E179" s="1231"/>
      <c r="F179" s="1231"/>
      <c r="G179" s="1231"/>
      <c r="H179" s="1231"/>
      <c r="I179" s="1231"/>
      <c r="J179" s="1234"/>
      <c r="K179" s="1231"/>
      <c r="L179" s="1231"/>
      <c r="M179" s="1231"/>
      <c r="N179" s="1234"/>
      <c r="O179" s="1231"/>
      <c r="P179" s="1234"/>
      <c r="Q179" s="1234"/>
      <c r="R179" s="1234"/>
      <c r="S179" s="1231"/>
      <c r="T179" s="1231"/>
      <c r="U179" s="1231"/>
    </row>
    <row r="180" spans="2:21" x14ac:dyDescent="0.2">
      <c r="B180" s="1231"/>
      <c r="C180" s="1231"/>
      <c r="D180" s="1231"/>
      <c r="E180" s="1231"/>
      <c r="F180" s="1231"/>
      <c r="G180" s="1231"/>
      <c r="H180" s="1231"/>
      <c r="I180" s="1231"/>
      <c r="J180" s="1234"/>
      <c r="K180" s="1231"/>
      <c r="L180" s="1231"/>
      <c r="M180" s="1231"/>
      <c r="N180" s="1234"/>
      <c r="O180" s="1231"/>
      <c r="P180" s="1234"/>
      <c r="Q180" s="1234"/>
      <c r="R180" s="1234"/>
      <c r="S180" s="1231"/>
      <c r="T180" s="1231"/>
      <c r="U180" s="1231"/>
    </row>
    <row r="181" spans="2:21" x14ac:dyDescent="0.2">
      <c r="B181" s="1231"/>
      <c r="C181" s="1231"/>
      <c r="D181" s="1231"/>
      <c r="E181" s="1231"/>
      <c r="F181" s="1231"/>
      <c r="G181" s="1231"/>
      <c r="H181" s="1231"/>
      <c r="I181" s="1231"/>
      <c r="J181" s="1234"/>
      <c r="K181" s="1231"/>
      <c r="L181" s="1231"/>
      <c r="M181" s="1231"/>
      <c r="N181" s="1234"/>
      <c r="O181" s="1231"/>
      <c r="P181" s="1234"/>
      <c r="Q181" s="1234"/>
      <c r="R181" s="1234"/>
      <c r="S181" s="1231"/>
      <c r="T181" s="1231"/>
      <c r="U181" s="1231"/>
    </row>
    <row r="182" spans="2:21" x14ac:dyDescent="0.2">
      <c r="B182" s="1231"/>
      <c r="C182" s="1231"/>
      <c r="D182" s="1231"/>
      <c r="E182" s="1231"/>
      <c r="F182" s="1231"/>
      <c r="G182" s="1231"/>
      <c r="H182" s="1231"/>
      <c r="I182" s="1231"/>
      <c r="J182" s="1234"/>
      <c r="K182" s="1231"/>
      <c r="L182" s="1231"/>
      <c r="M182" s="1231"/>
      <c r="N182" s="1234"/>
      <c r="O182" s="1231"/>
      <c r="P182" s="1234"/>
      <c r="Q182" s="1234"/>
      <c r="R182" s="1234"/>
      <c r="S182" s="1231"/>
      <c r="T182" s="1231"/>
      <c r="U182" s="1231"/>
    </row>
    <row r="183" spans="2:21" x14ac:dyDescent="0.2">
      <c r="B183" s="1231"/>
      <c r="C183" s="1231"/>
      <c r="D183" s="1231"/>
      <c r="E183" s="1231"/>
      <c r="F183" s="1231"/>
      <c r="G183" s="1231"/>
      <c r="H183" s="1231"/>
      <c r="I183" s="1231"/>
      <c r="J183" s="1234"/>
      <c r="K183" s="1231"/>
      <c r="L183" s="1231"/>
      <c r="M183" s="1231"/>
      <c r="N183" s="1234"/>
      <c r="O183" s="1231"/>
      <c r="P183" s="1234"/>
      <c r="Q183" s="1234"/>
      <c r="R183" s="1234"/>
      <c r="S183" s="1231"/>
      <c r="T183" s="1231"/>
      <c r="U183" s="1231"/>
    </row>
    <row r="184" spans="2:21" x14ac:dyDescent="0.2">
      <c r="B184" s="1231"/>
      <c r="C184" s="1231"/>
      <c r="D184" s="1231"/>
      <c r="E184" s="1231"/>
      <c r="F184" s="1231"/>
      <c r="G184" s="1231"/>
      <c r="H184" s="1231"/>
      <c r="I184" s="1231"/>
      <c r="J184" s="1234"/>
      <c r="K184" s="1231"/>
      <c r="L184" s="1231"/>
      <c r="M184" s="1231"/>
      <c r="N184" s="1234"/>
      <c r="O184" s="1231"/>
      <c r="P184" s="1234"/>
      <c r="Q184" s="1234"/>
      <c r="R184" s="1234"/>
      <c r="S184" s="1231"/>
      <c r="T184" s="1231"/>
      <c r="U184" s="1231"/>
    </row>
    <row r="185" spans="2:21" x14ac:dyDescent="0.2">
      <c r="B185" s="1231"/>
      <c r="C185" s="1231"/>
      <c r="D185" s="1231"/>
      <c r="E185" s="1231"/>
      <c r="F185" s="1231"/>
      <c r="G185" s="1231"/>
      <c r="H185" s="1231"/>
      <c r="I185" s="1231"/>
      <c r="J185" s="1234"/>
      <c r="K185" s="1231"/>
      <c r="L185" s="1231"/>
      <c r="M185" s="1231"/>
      <c r="N185" s="1234"/>
      <c r="O185" s="1231"/>
      <c r="P185" s="1234"/>
      <c r="Q185" s="1234"/>
      <c r="R185" s="1234"/>
      <c r="S185" s="1231"/>
      <c r="T185" s="1231"/>
      <c r="U185" s="1231"/>
    </row>
    <row r="186" spans="2:21" x14ac:dyDescent="0.2">
      <c r="B186" s="1231"/>
      <c r="C186" s="1231"/>
      <c r="D186" s="1231"/>
      <c r="E186" s="1231"/>
      <c r="F186" s="1231"/>
      <c r="G186" s="1231"/>
      <c r="H186" s="1231"/>
      <c r="I186" s="1231"/>
      <c r="J186" s="1234"/>
      <c r="K186" s="1231"/>
      <c r="L186" s="1231"/>
      <c r="M186" s="1231"/>
      <c r="N186" s="1234"/>
      <c r="O186" s="1231"/>
      <c r="P186" s="1234"/>
      <c r="Q186" s="1234"/>
      <c r="R186" s="1234"/>
      <c r="S186" s="1231"/>
      <c r="T186" s="1231"/>
      <c r="U186" s="1231"/>
    </row>
    <row r="187" spans="2:21" x14ac:dyDescent="0.2">
      <c r="B187" s="1231"/>
      <c r="C187" s="1231"/>
      <c r="D187" s="1231"/>
      <c r="E187" s="1231"/>
      <c r="F187" s="1231"/>
      <c r="G187" s="1231"/>
      <c r="H187" s="1231"/>
      <c r="I187" s="1231"/>
      <c r="J187" s="1234"/>
      <c r="K187" s="1231"/>
      <c r="L187" s="1231"/>
      <c r="M187" s="1231"/>
      <c r="N187" s="1234"/>
      <c r="O187" s="1231"/>
      <c r="P187" s="1234"/>
      <c r="Q187" s="1234"/>
      <c r="R187" s="1234"/>
      <c r="S187" s="1231"/>
      <c r="T187" s="1231"/>
      <c r="U187" s="1231"/>
    </row>
    <row r="188" spans="2:21" x14ac:dyDescent="0.2">
      <c r="B188" s="1231"/>
      <c r="C188" s="1231"/>
      <c r="D188" s="1231"/>
      <c r="E188" s="1231"/>
      <c r="F188" s="1231"/>
      <c r="G188" s="1231"/>
      <c r="H188" s="1231"/>
      <c r="I188" s="1231"/>
      <c r="J188" s="1234"/>
      <c r="K188" s="1231"/>
      <c r="L188" s="1231"/>
      <c r="M188" s="1231"/>
      <c r="N188" s="1234"/>
      <c r="O188" s="1231"/>
      <c r="P188" s="1234"/>
      <c r="Q188" s="1234"/>
      <c r="R188" s="1234"/>
      <c r="S188" s="1231"/>
      <c r="T188" s="1231"/>
      <c r="U188" s="1231"/>
    </row>
    <row r="189" spans="2:21" x14ac:dyDescent="0.2">
      <c r="B189" s="1231"/>
      <c r="C189" s="1231"/>
      <c r="D189" s="1231"/>
      <c r="E189" s="1231"/>
      <c r="F189" s="1231"/>
      <c r="G189" s="1231"/>
      <c r="H189" s="1231"/>
      <c r="I189" s="1231"/>
      <c r="J189" s="1234"/>
      <c r="K189" s="1231"/>
      <c r="L189" s="1231"/>
      <c r="M189" s="1231"/>
      <c r="N189" s="1234"/>
      <c r="O189" s="1231"/>
      <c r="P189" s="1234"/>
      <c r="Q189" s="1234"/>
      <c r="R189" s="1234"/>
      <c r="S189" s="1231"/>
      <c r="T189" s="1231"/>
      <c r="U189" s="1231"/>
    </row>
    <row r="190" spans="2:21" x14ac:dyDescent="0.2">
      <c r="B190" s="1231"/>
      <c r="C190" s="1231"/>
      <c r="D190" s="1231"/>
      <c r="E190" s="1231"/>
      <c r="F190" s="1231"/>
      <c r="G190" s="1231"/>
      <c r="H190" s="1231"/>
      <c r="I190" s="1231"/>
      <c r="J190" s="1234"/>
      <c r="K190" s="1231"/>
      <c r="L190" s="1231"/>
      <c r="M190" s="1231"/>
      <c r="N190" s="1234"/>
      <c r="O190" s="1231"/>
      <c r="P190" s="1234"/>
      <c r="Q190" s="1234"/>
      <c r="R190" s="1234"/>
      <c r="S190" s="1231"/>
      <c r="T190" s="1231"/>
      <c r="U190" s="1231"/>
    </row>
    <row r="191" spans="2:21" x14ac:dyDescent="0.2">
      <c r="B191" s="1231"/>
      <c r="C191" s="1231"/>
      <c r="D191" s="1231"/>
      <c r="E191" s="1231"/>
      <c r="F191" s="1231"/>
      <c r="G191" s="1231"/>
      <c r="H191" s="1231"/>
      <c r="I191" s="1231"/>
      <c r="J191" s="1234"/>
      <c r="K191" s="1231"/>
      <c r="L191" s="1231"/>
      <c r="M191" s="1231"/>
      <c r="N191" s="1234"/>
      <c r="O191" s="1231"/>
      <c r="P191" s="1234"/>
      <c r="Q191" s="1234"/>
      <c r="R191" s="1234"/>
      <c r="S191" s="1231"/>
      <c r="T191" s="1231"/>
      <c r="U191" s="1231"/>
    </row>
    <row r="192" spans="2:21" x14ac:dyDescent="0.2">
      <c r="B192" s="1231"/>
      <c r="C192" s="1231"/>
      <c r="D192" s="1231"/>
      <c r="E192" s="1231"/>
      <c r="F192" s="1231"/>
      <c r="G192" s="1231"/>
      <c r="H192" s="1231"/>
      <c r="I192" s="1231"/>
      <c r="J192" s="1234"/>
      <c r="K192" s="1231"/>
      <c r="L192" s="1231"/>
      <c r="M192" s="1231"/>
      <c r="N192" s="1234"/>
      <c r="O192" s="1231"/>
      <c r="P192" s="1234"/>
      <c r="Q192" s="1234"/>
      <c r="R192" s="1234"/>
      <c r="S192" s="1231"/>
      <c r="T192" s="1231"/>
      <c r="U192" s="1231"/>
    </row>
    <row r="193" spans="2:21" x14ac:dyDescent="0.2">
      <c r="B193" s="1231"/>
      <c r="C193" s="1231"/>
      <c r="D193" s="1231"/>
      <c r="E193" s="1231"/>
      <c r="F193" s="1231"/>
      <c r="G193" s="1231"/>
      <c r="H193" s="1231"/>
      <c r="I193" s="1231"/>
      <c r="J193" s="1234"/>
      <c r="K193" s="1231"/>
      <c r="L193" s="1231"/>
      <c r="M193" s="1231"/>
      <c r="N193" s="1234"/>
      <c r="O193" s="1231"/>
      <c r="P193" s="1234"/>
      <c r="Q193" s="1234"/>
      <c r="R193" s="1234"/>
      <c r="S193" s="1231"/>
      <c r="T193" s="1231"/>
      <c r="U193" s="1231"/>
    </row>
    <row r="194" spans="2:21" x14ac:dyDescent="0.2">
      <c r="B194" s="1231"/>
      <c r="C194" s="1231"/>
      <c r="D194" s="1231"/>
      <c r="E194" s="1231"/>
      <c r="F194" s="1231"/>
      <c r="G194" s="1231"/>
      <c r="H194" s="1231"/>
      <c r="I194" s="1231"/>
      <c r="J194" s="1234"/>
      <c r="K194" s="1231"/>
      <c r="L194" s="1231"/>
      <c r="M194" s="1231"/>
      <c r="N194" s="1234"/>
      <c r="O194" s="1231"/>
      <c r="P194" s="1234"/>
      <c r="Q194" s="1234"/>
      <c r="R194" s="1234"/>
      <c r="S194" s="1231"/>
      <c r="T194" s="1231"/>
      <c r="U194" s="1231"/>
    </row>
    <row r="195" spans="2:21" x14ac:dyDescent="0.2">
      <c r="B195" s="1231"/>
      <c r="C195" s="1231"/>
      <c r="D195" s="1231"/>
      <c r="E195" s="1231"/>
      <c r="F195" s="1231"/>
      <c r="G195" s="1231"/>
      <c r="H195" s="1231"/>
      <c r="I195" s="1231"/>
      <c r="J195" s="1234"/>
      <c r="K195" s="1231"/>
      <c r="L195" s="1231"/>
      <c r="M195" s="1231"/>
      <c r="N195" s="1234"/>
      <c r="O195" s="1231"/>
      <c r="P195" s="1234"/>
      <c r="Q195" s="1234"/>
      <c r="R195" s="1234"/>
      <c r="S195" s="1231"/>
      <c r="T195" s="1231"/>
      <c r="U195" s="1231"/>
    </row>
    <row r="196" spans="2:21" x14ac:dyDescent="0.2">
      <c r="B196" s="1231"/>
      <c r="C196" s="1231"/>
      <c r="D196" s="1231"/>
      <c r="E196" s="1231"/>
      <c r="F196" s="1231"/>
      <c r="G196" s="1231"/>
      <c r="H196" s="1231"/>
      <c r="I196" s="1231"/>
      <c r="J196" s="1234"/>
      <c r="K196" s="1231"/>
      <c r="L196" s="1231"/>
      <c r="M196" s="1231"/>
      <c r="N196" s="1234"/>
      <c r="O196" s="1231"/>
      <c r="P196" s="1234"/>
      <c r="Q196" s="1234"/>
      <c r="R196" s="1234"/>
      <c r="S196" s="1231"/>
      <c r="T196" s="1231"/>
      <c r="U196" s="1231"/>
    </row>
    <row r="197" spans="2:21" x14ac:dyDescent="0.2">
      <c r="B197" s="1231"/>
      <c r="C197" s="1231"/>
      <c r="D197" s="1231"/>
      <c r="E197" s="1231"/>
      <c r="F197" s="1231"/>
      <c r="G197" s="1231"/>
      <c r="H197" s="1231"/>
      <c r="I197" s="1231"/>
      <c r="J197" s="1234"/>
      <c r="K197" s="1231"/>
      <c r="L197" s="1231"/>
      <c r="M197" s="1231"/>
      <c r="N197" s="1234"/>
      <c r="O197" s="1231"/>
      <c r="P197" s="1234"/>
      <c r="Q197" s="1234"/>
      <c r="R197" s="1234"/>
      <c r="S197" s="1231"/>
      <c r="T197" s="1231"/>
      <c r="U197" s="1231"/>
    </row>
    <row r="198" spans="2:21" x14ac:dyDescent="0.2">
      <c r="B198" s="1231"/>
      <c r="C198" s="1231"/>
      <c r="D198" s="1231"/>
      <c r="E198" s="1231"/>
      <c r="F198" s="1231"/>
      <c r="G198" s="1231"/>
      <c r="H198" s="1231"/>
      <c r="I198" s="1231"/>
      <c r="J198" s="1234"/>
      <c r="K198" s="1231"/>
      <c r="L198" s="1231"/>
      <c r="M198" s="1231"/>
      <c r="N198" s="1234"/>
      <c r="O198" s="1231"/>
      <c r="P198" s="1234"/>
      <c r="Q198" s="1234"/>
      <c r="R198" s="1234"/>
      <c r="S198" s="1231"/>
      <c r="T198" s="1231"/>
      <c r="U198" s="1231"/>
    </row>
    <row r="199" spans="2:21" x14ac:dyDescent="0.2">
      <c r="B199" s="1231"/>
      <c r="C199" s="1231"/>
      <c r="D199" s="1231"/>
      <c r="E199" s="1231"/>
      <c r="F199" s="1231"/>
      <c r="G199" s="1231"/>
      <c r="H199" s="1231"/>
      <c r="I199" s="1231"/>
      <c r="J199" s="1234"/>
      <c r="K199" s="1231"/>
      <c r="L199" s="1231"/>
      <c r="M199" s="1231"/>
      <c r="N199" s="1234"/>
      <c r="O199" s="1231"/>
      <c r="P199" s="1234"/>
      <c r="Q199" s="1234"/>
      <c r="R199" s="1234"/>
      <c r="S199" s="1231"/>
      <c r="T199" s="1231"/>
      <c r="U199" s="1231"/>
    </row>
    <row r="200" spans="2:21" x14ac:dyDescent="0.2">
      <c r="B200" s="1231"/>
      <c r="C200" s="1231"/>
      <c r="D200" s="1231"/>
      <c r="E200" s="1231"/>
      <c r="F200" s="1231"/>
      <c r="G200" s="1231"/>
      <c r="H200" s="1231"/>
      <c r="I200" s="1231"/>
      <c r="J200" s="1234"/>
      <c r="K200" s="1231"/>
      <c r="L200" s="1231"/>
      <c r="M200" s="1231"/>
      <c r="N200" s="1234"/>
      <c r="O200" s="1231"/>
      <c r="P200" s="1234"/>
      <c r="Q200" s="1234"/>
      <c r="R200" s="1234"/>
      <c r="S200" s="1231"/>
      <c r="T200" s="1231"/>
      <c r="U200" s="1231"/>
    </row>
    <row r="201" spans="2:21" x14ac:dyDescent="0.2">
      <c r="B201" s="1231"/>
      <c r="C201" s="1231"/>
      <c r="D201" s="1231"/>
      <c r="E201" s="1231"/>
      <c r="F201" s="1231"/>
      <c r="G201" s="1231"/>
      <c r="H201" s="1231"/>
      <c r="I201" s="1231"/>
      <c r="J201" s="1234"/>
      <c r="K201" s="1231"/>
      <c r="L201" s="1231"/>
      <c r="M201" s="1231"/>
      <c r="N201" s="1234"/>
      <c r="O201" s="1231"/>
      <c r="P201" s="1234"/>
      <c r="Q201" s="1234"/>
      <c r="R201" s="1234"/>
      <c r="S201" s="1231"/>
      <c r="T201" s="1231"/>
      <c r="U201" s="1231"/>
    </row>
    <row r="202" spans="2:21" x14ac:dyDescent="0.2">
      <c r="B202" s="1231"/>
      <c r="C202" s="1231"/>
      <c r="D202" s="1231"/>
      <c r="E202" s="1231"/>
      <c r="F202" s="1231"/>
      <c r="G202" s="1231"/>
      <c r="H202" s="1231"/>
      <c r="I202" s="1231"/>
      <c r="J202" s="1234"/>
      <c r="K202" s="1231"/>
      <c r="L202" s="1231"/>
      <c r="M202" s="1231"/>
      <c r="N202" s="1234"/>
      <c r="O202" s="1231"/>
      <c r="P202" s="1234"/>
      <c r="Q202" s="1234"/>
      <c r="R202" s="1234"/>
      <c r="S202" s="1231"/>
      <c r="T202" s="1231"/>
      <c r="U202" s="1231"/>
    </row>
    <row r="203" spans="2:21" x14ac:dyDescent="0.2">
      <c r="B203" s="1231"/>
      <c r="C203" s="1231"/>
      <c r="D203" s="1231"/>
      <c r="E203" s="1231"/>
      <c r="F203" s="1231"/>
      <c r="G203" s="1231"/>
      <c r="H203" s="1231"/>
      <c r="I203" s="1231"/>
      <c r="J203" s="1234"/>
      <c r="K203" s="1231"/>
      <c r="L203" s="1231"/>
      <c r="M203" s="1231"/>
      <c r="N203" s="1234"/>
      <c r="O203" s="1231"/>
      <c r="P203" s="1234"/>
      <c r="Q203" s="1234"/>
      <c r="R203" s="1234"/>
      <c r="S203" s="1231"/>
      <c r="T203" s="1231"/>
      <c r="U203" s="1231"/>
    </row>
    <row r="204" spans="2:21" x14ac:dyDescent="0.2">
      <c r="B204" s="1231"/>
      <c r="C204" s="1231"/>
      <c r="D204" s="1231"/>
      <c r="E204" s="1231"/>
      <c r="F204" s="1231"/>
      <c r="G204" s="1231"/>
      <c r="H204" s="1231"/>
      <c r="I204" s="1231"/>
      <c r="J204" s="1234"/>
      <c r="K204" s="1231"/>
      <c r="L204" s="1231"/>
      <c r="M204" s="1231"/>
      <c r="N204" s="1234"/>
      <c r="O204" s="1231"/>
      <c r="P204" s="1234"/>
      <c r="Q204" s="1234"/>
      <c r="R204" s="1234"/>
      <c r="S204" s="1231"/>
      <c r="T204" s="1231"/>
      <c r="U204" s="1231"/>
    </row>
    <row r="205" spans="2:21" x14ac:dyDescent="0.2">
      <c r="B205" s="1231"/>
      <c r="C205" s="1231"/>
      <c r="D205" s="1231"/>
      <c r="E205" s="1231"/>
      <c r="F205" s="1231"/>
      <c r="G205" s="1231"/>
      <c r="H205" s="1231"/>
      <c r="I205" s="1231"/>
      <c r="J205" s="1234"/>
      <c r="K205" s="1231"/>
      <c r="L205" s="1231"/>
      <c r="M205" s="1231"/>
      <c r="N205" s="1234"/>
      <c r="O205" s="1231"/>
      <c r="P205" s="1234"/>
      <c r="Q205" s="1234"/>
      <c r="R205" s="1234"/>
      <c r="S205" s="1231"/>
      <c r="T205" s="1231"/>
      <c r="U205" s="1231"/>
    </row>
    <row r="206" spans="2:21" x14ac:dyDescent="0.2">
      <c r="B206" s="1231"/>
      <c r="C206" s="1231"/>
      <c r="D206" s="1231"/>
      <c r="E206" s="1231"/>
      <c r="F206" s="1231"/>
      <c r="G206" s="1231"/>
      <c r="H206" s="1231"/>
      <c r="I206" s="1231"/>
      <c r="J206" s="1234"/>
      <c r="K206" s="1231"/>
      <c r="L206" s="1231"/>
      <c r="M206" s="1231"/>
      <c r="N206" s="1234"/>
      <c r="O206" s="1231"/>
      <c r="P206" s="1234"/>
      <c r="Q206" s="1234"/>
      <c r="R206" s="1234"/>
      <c r="S206" s="1231"/>
      <c r="T206" s="1231"/>
      <c r="U206" s="1231"/>
    </row>
    <row r="207" spans="2:21" x14ac:dyDescent="0.2">
      <c r="B207" s="1231"/>
      <c r="C207" s="1231"/>
      <c r="D207" s="1231"/>
      <c r="E207" s="1231"/>
      <c r="F207" s="1231"/>
      <c r="G207" s="1231"/>
      <c r="H207" s="1231"/>
      <c r="I207" s="1231"/>
      <c r="J207" s="1234"/>
      <c r="K207" s="1231"/>
      <c r="L207" s="1231"/>
      <c r="M207" s="1231"/>
      <c r="N207" s="1234"/>
      <c r="O207" s="1231"/>
      <c r="P207" s="1234"/>
      <c r="Q207" s="1234"/>
      <c r="R207" s="1234"/>
      <c r="S207" s="1231"/>
      <c r="T207" s="1231"/>
      <c r="U207" s="1231"/>
    </row>
    <row r="208" spans="2:21" x14ac:dyDescent="0.2">
      <c r="B208" s="1231"/>
      <c r="C208" s="1231"/>
      <c r="D208" s="1231"/>
      <c r="E208" s="1231"/>
      <c r="F208" s="1231"/>
      <c r="G208" s="1231"/>
      <c r="H208" s="1231"/>
      <c r="I208" s="1231"/>
      <c r="J208" s="1234"/>
      <c r="K208" s="1231"/>
      <c r="L208" s="1231"/>
      <c r="M208" s="1231"/>
      <c r="N208" s="1234"/>
      <c r="O208" s="1231"/>
      <c r="P208" s="1234"/>
      <c r="Q208" s="1234"/>
      <c r="R208" s="1234"/>
      <c r="S208" s="1231"/>
      <c r="T208" s="1231"/>
      <c r="U208" s="1231"/>
    </row>
    <row r="209" spans="2:21" x14ac:dyDescent="0.2">
      <c r="B209" s="1231"/>
      <c r="C209" s="1231"/>
      <c r="D209" s="1231"/>
      <c r="E209" s="1231"/>
      <c r="F209" s="1231"/>
      <c r="G209" s="1231"/>
      <c r="H209" s="1231"/>
      <c r="I209" s="1231"/>
      <c r="J209" s="1234"/>
      <c r="K209" s="1231"/>
      <c r="L209" s="1231"/>
      <c r="M209" s="1231"/>
      <c r="N209" s="1234"/>
      <c r="O209" s="1231"/>
      <c r="P209" s="1234"/>
      <c r="Q209" s="1234"/>
      <c r="R209" s="1234"/>
      <c r="S209" s="1231"/>
      <c r="T209" s="1231"/>
      <c r="U209" s="1231"/>
    </row>
    <row r="210" spans="2:21" x14ac:dyDescent="0.2">
      <c r="B210" s="1231"/>
      <c r="C210" s="1231"/>
      <c r="D210" s="1231"/>
      <c r="E210" s="1231"/>
      <c r="F210" s="1231"/>
      <c r="G210" s="1231"/>
      <c r="H210" s="1231"/>
      <c r="I210" s="1231"/>
      <c r="J210" s="1234"/>
      <c r="K210" s="1231"/>
      <c r="L210" s="1231"/>
      <c r="M210" s="1231"/>
      <c r="N210" s="1234"/>
      <c r="O210" s="1231"/>
      <c r="P210" s="1234"/>
      <c r="Q210" s="1234"/>
      <c r="R210" s="1234"/>
      <c r="S210" s="1231"/>
      <c r="T210" s="1231"/>
      <c r="U210" s="1231"/>
    </row>
    <row r="211" spans="2:21" x14ac:dyDescent="0.2">
      <c r="B211" s="1231"/>
      <c r="C211" s="1231"/>
      <c r="D211" s="1231"/>
      <c r="E211" s="1231"/>
      <c r="F211" s="1231"/>
      <c r="G211" s="1231"/>
      <c r="H211" s="1231"/>
      <c r="I211" s="1231"/>
      <c r="J211" s="1234"/>
      <c r="K211" s="1231"/>
      <c r="L211" s="1231"/>
      <c r="M211" s="1231"/>
      <c r="N211" s="1234"/>
      <c r="O211" s="1231"/>
      <c r="P211" s="1234"/>
      <c r="Q211" s="1234"/>
      <c r="R211" s="1234"/>
      <c r="S211" s="1231"/>
      <c r="T211" s="1231"/>
      <c r="U211" s="1231"/>
    </row>
    <row r="212" spans="2:21" x14ac:dyDescent="0.2">
      <c r="B212" s="1231"/>
      <c r="C212" s="1231"/>
      <c r="D212" s="1231"/>
      <c r="E212" s="1231"/>
      <c r="F212" s="1231"/>
      <c r="G212" s="1231"/>
      <c r="H212" s="1231"/>
      <c r="I212" s="1231"/>
      <c r="J212" s="1234"/>
      <c r="K212" s="1231"/>
      <c r="L212" s="1231"/>
      <c r="M212" s="1231"/>
      <c r="N212" s="1234"/>
      <c r="O212" s="1231"/>
      <c r="P212" s="1234"/>
      <c r="Q212" s="1234"/>
      <c r="R212" s="1234"/>
      <c r="S212" s="1231"/>
      <c r="T212" s="1231"/>
      <c r="U212" s="1231"/>
    </row>
    <row r="213" spans="2:21" x14ac:dyDescent="0.2">
      <c r="B213" s="1231"/>
      <c r="C213" s="1231"/>
      <c r="D213" s="1231"/>
      <c r="E213" s="1231"/>
      <c r="F213" s="1231"/>
      <c r="G213" s="1231"/>
      <c r="H213" s="1231"/>
      <c r="I213" s="1231"/>
      <c r="J213" s="1234"/>
      <c r="K213" s="1231"/>
      <c r="L213" s="1231"/>
      <c r="M213" s="1231"/>
      <c r="N213" s="1234"/>
      <c r="O213" s="1231"/>
      <c r="P213" s="1234"/>
      <c r="Q213" s="1234"/>
      <c r="R213" s="1234"/>
      <c r="S213" s="1231"/>
      <c r="T213" s="1231"/>
      <c r="U213" s="1231"/>
    </row>
    <row r="214" spans="2:21" x14ac:dyDescent="0.2">
      <c r="B214" s="1231"/>
      <c r="C214" s="1231"/>
      <c r="D214" s="1231"/>
      <c r="E214" s="1231"/>
      <c r="F214" s="1231"/>
      <c r="G214" s="1231"/>
      <c r="H214" s="1231"/>
      <c r="I214" s="1231"/>
      <c r="J214" s="1234"/>
      <c r="K214" s="1231"/>
      <c r="L214" s="1231"/>
      <c r="M214" s="1231"/>
      <c r="N214" s="1234"/>
      <c r="O214" s="1231"/>
      <c r="P214" s="1234"/>
      <c r="Q214" s="1234"/>
      <c r="R214" s="1234"/>
      <c r="S214" s="1231"/>
      <c r="T214" s="1231"/>
      <c r="U214" s="1231"/>
    </row>
    <row r="215" spans="2:21" x14ac:dyDescent="0.2">
      <c r="B215" s="1231"/>
      <c r="C215" s="1231"/>
      <c r="D215" s="1231"/>
      <c r="E215" s="1231"/>
      <c r="F215" s="1231"/>
      <c r="G215" s="1231"/>
      <c r="H215" s="1231"/>
      <c r="I215" s="1231"/>
      <c r="J215" s="1234"/>
      <c r="K215" s="1231"/>
      <c r="L215" s="1231"/>
      <c r="M215" s="1231"/>
      <c r="N215" s="1234"/>
      <c r="O215" s="1231"/>
      <c r="P215" s="1234"/>
      <c r="Q215" s="1234"/>
      <c r="R215" s="1234"/>
      <c r="S215" s="1231"/>
      <c r="T215" s="1231"/>
      <c r="U215" s="1231"/>
    </row>
    <row r="216" spans="2:21" x14ac:dyDescent="0.2">
      <c r="B216" s="1231"/>
      <c r="C216" s="1231"/>
      <c r="D216" s="1231"/>
      <c r="E216" s="1231"/>
      <c r="F216" s="1231"/>
      <c r="G216" s="1231"/>
      <c r="H216" s="1231"/>
      <c r="I216" s="1231"/>
      <c r="J216" s="1234"/>
      <c r="K216" s="1231"/>
      <c r="L216" s="1231"/>
      <c r="M216" s="1231"/>
      <c r="N216" s="1234"/>
      <c r="O216" s="1231"/>
      <c r="P216" s="1234"/>
      <c r="Q216" s="1234"/>
      <c r="R216" s="1234"/>
      <c r="S216" s="1231"/>
      <c r="T216" s="1231"/>
      <c r="U216" s="1231"/>
    </row>
    <row r="217" spans="2:21" x14ac:dyDescent="0.2">
      <c r="B217" s="1231"/>
      <c r="C217" s="1231"/>
      <c r="D217" s="1231"/>
      <c r="E217" s="1231"/>
      <c r="F217" s="1231"/>
      <c r="G217" s="1231"/>
      <c r="H217" s="1231"/>
      <c r="I217" s="1231"/>
      <c r="J217" s="1234"/>
      <c r="K217" s="1231"/>
      <c r="L217" s="1231"/>
      <c r="M217" s="1231"/>
      <c r="N217" s="1234"/>
      <c r="O217" s="1231"/>
      <c r="P217" s="1234"/>
      <c r="Q217" s="1234"/>
      <c r="R217" s="1234"/>
      <c r="S217" s="1231"/>
      <c r="T217" s="1231"/>
      <c r="U217" s="1231"/>
    </row>
    <row r="218" spans="2:21" x14ac:dyDescent="0.2">
      <c r="B218" s="1231"/>
      <c r="C218" s="1231"/>
      <c r="D218" s="1231"/>
      <c r="E218" s="1231"/>
      <c r="F218" s="1231"/>
      <c r="G218" s="1231"/>
      <c r="H218" s="1231"/>
      <c r="I218" s="1231"/>
      <c r="J218" s="1234"/>
      <c r="K218" s="1231"/>
      <c r="L218" s="1231"/>
      <c r="M218" s="1231"/>
      <c r="N218" s="1234"/>
      <c r="O218" s="1231"/>
      <c r="P218" s="1234"/>
      <c r="Q218" s="1234"/>
      <c r="R218" s="1234"/>
      <c r="S218" s="1231"/>
      <c r="T218" s="1231"/>
      <c r="U218" s="1231"/>
    </row>
    <row r="219" spans="2:21" x14ac:dyDescent="0.2">
      <c r="B219" s="1231"/>
      <c r="C219" s="1231"/>
      <c r="D219" s="1231"/>
      <c r="E219" s="1231"/>
      <c r="F219" s="1231"/>
      <c r="G219" s="1231"/>
      <c r="H219" s="1231"/>
      <c r="I219" s="1231"/>
      <c r="J219" s="1234"/>
      <c r="K219" s="1231"/>
      <c r="L219" s="1231"/>
      <c r="M219" s="1231"/>
      <c r="N219" s="1234"/>
      <c r="O219" s="1231"/>
      <c r="P219" s="1234"/>
      <c r="Q219" s="1234"/>
      <c r="R219" s="1234"/>
      <c r="S219" s="1231"/>
      <c r="T219" s="1231"/>
      <c r="U219" s="1231"/>
    </row>
    <row r="220" spans="2:21" x14ac:dyDescent="0.2">
      <c r="B220" s="1231"/>
      <c r="C220" s="1231"/>
      <c r="D220" s="1231"/>
      <c r="E220" s="1231"/>
      <c r="F220" s="1231"/>
      <c r="G220" s="1231"/>
      <c r="H220" s="1231"/>
      <c r="I220" s="1231"/>
      <c r="J220" s="1234"/>
      <c r="K220" s="1231"/>
      <c r="L220" s="1231"/>
      <c r="M220" s="1231"/>
      <c r="N220" s="1234"/>
      <c r="O220" s="1231"/>
      <c r="P220" s="1234"/>
      <c r="Q220" s="1234"/>
      <c r="R220" s="1234"/>
      <c r="S220" s="1231"/>
      <c r="T220" s="1231"/>
      <c r="U220" s="1231"/>
    </row>
    <row r="221" spans="2:21" x14ac:dyDescent="0.2">
      <c r="B221" s="1231"/>
      <c r="C221" s="1231"/>
      <c r="D221" s="1231"/>
      <c r="E221" s="1231"/>
      <c r="F221" s="1231"/>
      <c r="G221" s="1231"/>
      <c r="H221" s="1231"/>
      <c r="I221" s="1231"/>
      <c r="J221" s="1234"/>
      <c r="K221" s="1231"/>
      <c r="L221" s="1231"/>
      <c r="M221" s="1231"/>
      <c r="N221" s="1234"/>
      <c r="O221" s="1231"/>
      <c r="P221" s="1234"/>
      <c r="Q221" s="1234"/>
      <c r="R221" s="1234"/>
      <c r="S221" s="1231"/>
      <c r="T221" s="1231"/>
      <c r="U221" s="1231"/>
    </row>
    <row r="222" spans="2:21" x14ac:dyDescent="0.2">
      <c r="B222" s="1231"/>
      <c r="C222" s="1231"/>
      <c r="D222" s="1231"/>
      <c r="E222" s="1231"/>
      <c r="F222" s="1231"/>
      <c r="G222" s="1231"/>
      <c r="H222" s="1231"/>
      <c r="I222" s="1231"/>
      <c r="J222" s="1234"/>
      <c r="K222" s="1231"/>
      <c r="L222" s="1231"/>
      <c r="M222" s="1231"/>
      <c r="N222" s="1234"/>
      <c r="O222" s="1231"/>
      <c r="P222" s="1234"/>
      <c r="Q222" s="1234"/>
      <c r="R222" s="1234"/>
      <c r="S222" s="1231"/>
      <c r="T222" s="1231"/>
      <c r="U222" s="1231"/>
    </row>
    <row r="223" spans="2:21" x14ac:dyDescent="0.2">
      <c r="B223" s="1231"/>
      <c r="C223" s="1231"/>
      <c r="D223" s="1231"/>
      <c r="E223" s="1231"/>
      <c r="F223" s="1231"/>
      <c r="G223" s="1231"/>
      <c r="H223" s="1231"/>
      <c r="I223" s="1231"/>
      <c r="J223" s="1234"/>
      <c r="K223" s="1231"/>
      <c r="L223" s="1231"/>
      <c r="M223" s="1231"/>
      <c r="N223" s="1234"/>
      <c r="O223" s="1231"/>
      <c r="P223" s="1234"/>
      <c r="Q223" s="1234"/>
      <c r="R223" s="1234"/>
      <c r="S223" s="1231"/>
      <c r="T223" s="1231"/>
      <c r="U223" s="1231"/>
    </row>
    <row r="224" spans="2:21" x14ac:dyDescent="0.2">
      <c r="B224" s="1231"/>
      <c r="C224" s="1231"/>
      <c r="D224" s="1231"/>
      <c r="E224" s="1231"/>
      <c r="F224" s="1231"/>
      <c r="G224" s="1231"/>
      <c r="H224" s="1231"/>
      <c r="I224" s="1231"/>
      <c r="J224" s="1234"/>
      <c r="K224" s="1231"/>
      <c r="L224" s="1231"/>
      <c r="M224" s="1231"/>
      <c r="N224" s="1234"/>
      <c r="O224" s="1231"/>
      <c r="P224" s="1234"/>
      <c r="Q224" s="1234"/>
      <c r="R224" s="1234"/>
      <c r="S224" s="1231"/>
      <c r="T224" s="1231"/>
      <c r="U224" s="1231"/>
    </row>
    <row r="225" spans="2:21" x14ac:dyDescent="0.2">
      <c r="B225" s="1231"/>
      <c r="C225" s="1231"/>
      <c r="D225" s="1231"/>
      <c r="E225" s="1231"/>
      <c r="F225" s="1231"/>
      <c r="G225" s="1231"/>
      <c r="H225" s="1231"/>
      <c r="I225" s="1231"/>
      <c r="J225" s="1234"/>
      <c r="K225" s="1231"/>
      <c r="L225" s="1231"/>
      <c r="M225" s="1231"/>
      <c r="N225" s="1234"/>
      <c r="O225" s="1231"/>
      <c r="P225" s="1234"/>
      <c r="Q225" s="1234"/>
      <c r="R225" s="1234"/>
      <c r="S225" s="1231"/>
      <c r="T225" s="1231"/>
      <c r="U225" s="1231"/>
    </row>
    <row r="226" spans="2:21" x14ac:dyDescent="0.2">
      <c r="B226" s="1231"/>
      <c r="C226" s="1231"/>
      <c r="D226" s="1231"/>
      <c r="E226" s="1231"/>
      <c r="F226" s="1231"/>
      <c r="G226" s="1231"/>
      <c r="H226" s="1231"/>
      <c r="I226" s="1231"/>
      <c r="J226" s="1234"/>
      <c r="K226" s="1231"/>
      <c r="L226" s="1231"/>
      <c r="M226" s="1231"/>
      <c r="N226" s="1234"/>
      <c r="O226" s="1231"/>
      <c r="P226" s="1234"/>
      <c r="Q226" s="1234"/>
      <c r="R226" s="1234"/>
      <c r="S226" s="1231"/>
      <c r="T226" s="1231"/>
      <c r="U226" s="1231"/>
    </row>
    <row r="227" spans="2:21" x14ac:dyDescent="0.2">
      <c r="B227" s="1231"/>
      <c r="C227" s="1231"/>
      <c r="D227" s="1231"/>
      <c r="E227" s="1231"/>
      <c r="F227" s="1231"/>
      <c r="G227" s="1231"/>
      <c r="H227" s="1231"/>
      <c r="I227" s="1231"/>
      <c r="J227" s="1234"/>
      <c r="K227" s="1231"/>
      <c r="L227" s="1231"/>
      <c r="M227" s="1231"/>
      <c r="N227" s="1234"/>
      <c r="O227" s="1231"/>
      <c r="P227" s="1234"/>
      <c r="Q227" s="1234"/>
      <c r="R227" s="1234"/>
      <c r="S227" s="1231"/>
      <c r="T227" s="1231"/>
      <c r="U227" s="1231"/>
    </row>
    <row r="228" spans="2:21" x14ac:dyDescent="0.2">
      <c r="B228" s="1231"/>
      <c r="C228" s="1231"/>
      <c r="D228" s="1231"/>
      <c r="E228" s="1231"/>
      <c r="F228" s="1231"/>
      <c r="G228" s="1231"/>
      <c r="H228" s="1231"/>
      <c r="I228" s="1231"/>
      <c r="J228" s="1234"/>
      <c r="K228" s="1231"/>
      <c r="L228" s="1231"/>
      <c r="M228" s="1231"/>
      <c r="N228" s="1234"/>
      <c r="O228" s="1231"/>
      <c r="P228" s="1234"/>
      <c r="Q228" s="1234"/>
      <c r="R228" s="1234"/>
      <c r="S228" s="1231"/>
      <c r="T228" s="1231"/>
      <c r="U228" s="1231"/>
    </row>
    <row r="229" spans="2:21" x14ac:dyDescent="0.2">
      <c r="B229" s="1231"/>
      <c r="C229" s="1231"/>
      <c r="D229" s="1231"/>
      <c r="E229" s="1231"/>
      <c r="F229" s="1231"/>
      <c r="G229" s="1231"/>
      <c r="H229" s="1231"/>
      <c r="I229" s="1231"/>
      <c r="J229" s="1234"/>
      <c r="K229" s="1231"/>
      <c r="L229" s="1231"/>
      <c r="M229" s="1231"/>
      <c r="N229" s="1234"/>
      <c r="O229" s="1231"/>
      <c r="P229" s="1234"/>
      <c r="Q229" s="1234"/>
      <c r="R229" s="1234"/>
      <c r="S229" s="1231"/>
      <c r="T229" s="1231"/>
      <c r="U229" s="1231"/>
    </row>
    <row r="230" spans="2:21" x14ac:dyDescent="0.2">
      <c r="B230" s="1231"/>
      <c r="C230" s="1231"/>
      <c r="D230" s="1231"/>
      <c r="E230" s="1231"/>
      <c r="F230" s="1231"/>
      <c r="G230" s="1231"/>
      <c r="H230" s="1231"/>
      <c r="I230" s="1231"/>
      <c r="J230" s="1234"/>
      <c r="K230" s="1231"/>
      <c r="L230" s="1231"/>
      <c r="M230" s="1231"/>
      <c r="N230" s="1234"/>
      <c r="O230" s="1231"/>
      <c r="P230" s="1234"/>
      <c r="Q230" s="1234"/>
      <c r="R230" s="1234"/>
      <c r="S230" s="1231"/>
      <c r="T230" s="1231"/>
      <c r="U230" s="1231"/>
    </row>
    <row r="231" spans="2:21" x14ac:dyDescent="0.2">
      <c r="B231" s="1231"/>
      <c r="C231" s="1231"/>
      <c r="D231" s="1231"/>
      <c r="E231" s="1231"/>
      <c r="F231" s="1231"/>
      <c r="G231" s="1231"/>
      <c r="H231" s="1231"/>
      <c r="I231" s="1231"/>
      <c r="J231" s="1234"/>
      <c r="K231" s="1231"/>
      <c r="L231" s="1231"/>
      <c r="M231" s="1231"/>
      <c r="N231" s="1234"/>
      <c r="O231" s="1231"/>
      <c r="P231" s="1234"/>
      <c r="Q231" s="1234"/>
      <c r="R231" s="1234"/>
      <c r="S231" s="1231"/>
      <c r="T231" s="1231"/>
      <c r="U231" s="1231"/>
    </row>
    <row r="232" spans="2:21" x14ac:dyDescent="0.2">
      <c r="B232" s="1231"/>
      <c r="C232" s="1231"/>
      <c r="D232" s="1231"/>
      <c r="E232" s="1231"/>
      <c r="F232" s="1231"/>
      <c r="G232" s="1231"/>
      <c r="H232" s="1231"/>
      <c r="I232" s="1231"/>
      <c r="J232" s="1234"/>
      <c r="K232" s="1231"/>
      <c r="L232" s="1231"/>
      <c r="M232" s="1231"/>
      <c r="N232" s="1234"/>
      <c r="O232" s="1231"/>
      <c r="P232" s="1234"/>
      <c r="Q232" s="1234"/>
      <c r="R232" s="1234"/>
      <c r="S232" s="1231"/>
      <c r="T232" s="1231"/>
      <c r="U232" s="1231"/>
    </row>
    <row r="233" spans="2:21" x14ac:dyDescent="0.2">
      <c r="B233" s="1231"/>
      <c r="C233" s="1231"/>
      <c r="D233" s="1231"/>
      <c r="E233" s="1231"/>
      <c r="F233" s="1231"/>
      <c r="G233" s="1231"/>
      <c r="H233" s="1231"/>
      <c r="I233" s="1231"/>
      <c r="J233" s="1234"/>
      <c r="K233" s="1231"/>
      <c r="L233" s="1231"/>
      <c r="M233" s="1231"/>
      <c r="N233" s="1234"/>
      <c r="O233" s="1231"/>
      <c r="P233" s="1234"/>
      <c r="Q233" s="1234"/>
      <c r="R233" s="1234"/>
      <c r="S233" s="1231"/>
      <c r="T233" s="1231"/>
      <c r="U233" s="1231"/>
    </row>
    <row r="234" spans="2:21" x14ac:dyDescent="0.2">
      <c r="B234" s="1231"/>
      <c r="C234" s="1231"/>
      <c r="D234" s="1231"/>
      <c r="E234" s="1231"/>
      <c r="F234" s="1231"/>
      <c r="G234" s="1231"/>
      <c r="H234" s="1231"/>
      <c r="I234" s="1231"/>
      <c r="J234" s="1234"/>
      <c r="K234" s="1231"/>
      <c r="L234" s="1231"/>
      <c r="M234" s="1231"/>
      <c r="N234" s="1234"/>
      <c r="O234" s="1231"/>
      <c r="P234" s="1234"/>
      <c r="Q234" s="1234"/>
      <c r="R234" s="1234"/>
      <c r="S234" s="1231"/>
      <c r="T234" s="1231"/>
      <c r="U234" s="1231"/>
    </row>
    <row r="235" spans="2:21" x14ac:dyDescent="0.2">
      <c r="B235" s="1231"/>
      <c r="C235" s="1231"/>
      <c r="D235" s="1231"/>
      <c r="E235" s="1231"/>
      <c r="F235" s="1231"/>
      <c r="G235" s="1231"/>
      <c r="H235" s="1231"/>
      <c r="I235" s="1231"/>
      <c r="J235" s="1234"/>
      <c r="K235" s="1231"/>
      <c r="L235" s="1231"/>
      <c r="M235" s="1231"/>
      <c r="N235" s="1234"/>
      <c r="O235" s="1231"/>
      <c r="P235" s="1234"/>
      <c r="Q235" s="1234"/>
      <c r="R235" s="1234"/>
      <c r="S235" s="1231"/>
      <c r="T235" s="1231"/>
      <c r="U235" s="1231"/>
    </row>
    <row r="236" spans="2:21" x14ac:dyDescent="0.2">
      <c r="B236" s="1231"/>
      <c r="C236" s="1231"/>
      <c r="D236" s="1231"/>
      <c r="E236" s="1231"/>
      <c r="F236" s="1231"/>
      <c r="G236" s="1231"/>
      <c r="H236" s="1231"/>
      <c r="I236" s="1231"/>
      <c r="J236" s="1234"/>
      <c r="K236" s="1231"/>
      <c r="L236" s="1231"/>
      <c r="M236" s="1231"/>
      <c r="N236" s="1234"/>
      <c r="O236" s="1231"/>
      <c r="P236" s="1234"/>
      <c r="Q236" s="1234"/>
      <c r="R236" s="1234"/>
      <c r="S236" s="1231"/>
      <c r="T236" s="1231"/>
      <c r="U236" s="1231"/>
    </row>
    <row r="237" spans="2:21" x14ac:dyDescent="0.2">
      <c r="B237" s="1231"/>
      <c r="C237" s="1231"/>
      <c r="D237" s="1231"/>
      <c r="E237" s="1231"/>
      <c r="F237" s="1231"/>
      <c r="G237" s="1231"/>
      <c r="H237" s="1231"/>
      <c r="I237" s="1231"/>
      <c r="J237" s="1234"/>
      <c r="K237" s="1231"/>
      <c r="L237" s="1231"/>
      <c r="M237" s="1231"/>
      <c r="N237" s="1234"/>
      <c r="O237" s="1231"/>
      <c r="P237" s="1234"/>
      <c r="Q237" s="1234"/>
      <c r="R237" s="1234"/>
      <c r="S237" s="1231"/>
      <c r="T237" s="1231"/>
      <c r="U237" s="1231"/>
    </row>
    <row r="238" spans="2:21" x14ac:dyDescent="0.2">
      <c r="B238" s="1231"/>
      <c r="C238" s="1231"/>
      <c r="D238" s="1231"/>
      <c r="E238" s="1231"/>
      <c r="F238" s="1231"/>
      <c r="G238" s="1231"/>
      <c r="H238" s="1231"/>
      <c r="I238" s="1231"/>
      <c r="J238" s="1234"/>
      <c r="K238" s="1231"/>
      <c r="L238" s="1231"/>
      <c r="M238" s="1231"/>
      <c r="N238" s="1234"/>
      <c r="O238" s="1231"/>
      <c r="P238" s="1234"/>
      <c r="Q238" s="1234"/>
      <c r="R238" s="1234"/>
      <c r="S238" s="1231"/>
      <c r="T238" s="1231"/>
      <c r="U238" s="1231"/>
    </row>
    <row r="239" spans="2:21" x14ac:dyDescent="0.2">
      <c r="B239" s="1231"/>
      <c r="C239" s="1231"/>
      <c r="D239" s="1231"/>
      <c r="E239" s="1231"/>
      <c r="F239" s="1231"/>
      <c r="G239" s="1231"/>
      <c r="H239" s="1231"/>
      <c r="I239" s="1231"/>
      <c r="J239" s="1234"/>
      <c r="K239" s="1231"/>
      <c r="L239" s="1231"/>
      <c r="M239" s="1231"/>
      <c r="N239" s="1234"/>
      <c r="O239" s="1231"/>
      <c r="P239" s="1234"/>
      <c r="Q239" s="1234"/>
      <c r="R239" s="1234"/>
      <c r="S239" s="1231"/>
      <c r="T239" s="1231"/>
      <c r="U239" s="1231"/>
    </row>
    <row r="240" spans="2:21" x14ac:dyDescent="0.2">
      <c r="B240" s="1231"/>
      <c r="C240" s="1231"/>
      <c r="D240" s="1231"/>
      <c r="E240" s="1231"/>
      <c r="F240" s="1231"/>
      <c r="G240" s="1231"/>
      <c r="H240" s="1231"/>
      <c r="I240" s="1231"/>
      <c r="J240" s="1234"/>
      <c r="K240" s="1231"/>
      <c r="L240" s="1231"/>
      <c r="M240" s="1231"/>
      <c r="N240" s="1234"/>
      <c r="O240" s="1231"/>
      <c r="P240" s="1234"/>
      <c r="Q240" s="1234"/>
      <c r="R240" s="1234"/>
      <c r="S240" s="1231"/>
      <c r="T240" s="1231"/>
      <c r="U240" s="1231"/>
    </row>
    <row r="241" spans="2:21" x14ac:dyDescent="0.2">
      <c r="B241" s="1231"/>
      <c r="C241" s="1231"/>
      <c r="D241" s="1231"/>
      <c r="E241" s="1231"/>
      <c r="F241" s="1231"/>
      <c r="G241" s="1231"/>
      <c r="H241" s="1231"/>
      <c r="I241" s="1231"/>
      <c r="J241" s="1234"/>
      <c r="K241" s="1231"/>
      <c r="L241" s="1231"/>
      <c r="M241" s="1231"/>
      <c r="N241" s="1234"/>
      <c r="O241" s="1231"/>
      <c r="P241" s="1234"/>
      <c r="Q241" s="1234"/>
      <c r="R241" s="1234"/>
      <c r="S241" s="1231"/>
      <c r="T241" s="1231"/>
      <c r="U241" s="1231"/>
    </row>
    <row r="242" spans="2:21" x14ac:dyDescent="0.2">
      <c r="B242" s="1231"/>
      <c r="C242" s="1231"/>
      <c r="D242" s="1231"/>
      <c r="E242" s="1231"/>
      <c r="F242" s="1231"/>
      <c r="G242" s="1231"/>
      <c r="H242" s="1231"/>
      <c r="I242" s="1231"/>
      <c r="J242" s="1234"/>
      <c r="K242" s="1231"/>
      <c r="L242" s="1231"/>
      <c r="M242" s="1231"/>
      <c r="N242" s="1234"/>
      <c r="O242" s="1231"/>
      <c r="P242" s="1234"/>
      <c r="Q242" s="1234"/>
      <c r="R242" s="1234"/>
      <c r="S242" s="1231"/>
      <c r="T242" s="1231"/>
      <c r="U242" s="1231"/>
    </row>
    <row r="243" spans="2:21" x14ac:dyDescent="0.2">
      <c r="B243" s="1231"/>
      <c r="C243" s="1231"/>
      <c r="D243" s="1231"/>
      <c r="E243" s="1231"/>
      <c r="F243" s="1231"/>
      <c r="G243" s="1231"/>
      <c r="H243" s="1231"/>
      <c r="I243" s="1231"/>
      <c r="J243" s="1234"/>
      <c r="K243" s="1231"/>
      <c r="L243" s="1231"/>
      <c r="M243" s="1231"/>
      <c r="N243" s="1234"/>
      <c r="O243" s="1231"/>
      <c r="P243" s="1234"/>
      <c r="Q243" s="1234"/>
      <c r="R243" s="1234"/>
      <c r="S243" s="1231"/>
      <c r="T243" s="1231"/>
      <c r="U243" s="1231"/>
    </row>
    <row r="244" spans="2:21" x14ac:dyDescent="0.2">
      <c r="B244" s="1231"/>
      <c r="C244" s="1231"/>
      <c r="D244" s="1231"/>
      <c r="E244" s="1231"/>
      <c r="F244" s="1231"/>
      <c r="G244" s="1231"/>
      <c r="H244" s="1231"/>
      <c r="I244" s="1231"/>
      <c r="J244" s="1234"/>
      <c r="K244" s="1231"/>
      <c r="L244" s="1231"/>
      <c r="M244" s="1231"/>
      <c r="N244" s="1234"/>
      <c r="O244" s="1231"/>
      <c r="P244" s="1234"/>
      <c r="Q244" s="1234"/>
      <c r="R244" s="1234"/>
      <c r="S244" s="1231"/>
      <c r="T244" s="1231"/>
      <c r="U244" s="1231"/>
    </row>
    <row r="245" spans="2:21" x14ac:dyDescent="0.2">
      <c r="B245" s="1231"/>
      <c r="C245" s="1231"/>
      <c r="D245" s="1231"/>
      <c r="E245" s="1231"/>
      <c r="F245" s="1231"/>
      <c r="G245" s="1231"/>
      <c r="H245" s="1231"/>
      <c r="I245" s="1231"/>
      <c r="J245" s="1234"/>
      <c r="K245" s="1231"/>
      <c r="L245" s="1231"/>
      <c r="M245" s="1231"/>
      <c r="N245" s="1234"/>
      <c r="O245" s="1231"/>
      <c r="P245" s="1234"/>
      <c r="Q245" s="1234"/>
      <c r="R245" s="1234"/>
      <c r="S245" s="1231"/>
      <c r="T245" s="1231"/>
      <c r="U245" s="1231"/>
    </row>
    <row r="246" spans="2:21" x14ac:dyDescent="0.2">
      <c r="B246" s="1231"/>
      <c r="C246" s="1231"/>
      <c r="D246" s="1231"/>
      <c r="E246" s="1231"/>
      <c r="F246" s="1231"/>
      <c r="G246" s="1231"/>
      <c r="H246" s="1231"/>
      <c r="I246" s="1231"/>
      <c r="J246" s="1234"/>
      <c r="K246" s="1231"/>
      <c r="L246" s="1231"/>
      <c r="M246" s="1231"/>
      <c r="N246" s="1234"/>
      <c r="O246" s="1231"/>
      <c r="P246" s="1234"/>
      <c r="Q246" s="1234"/>
      <c r="R246" s="1234"/>
      <c r="S246" s="1231"/>
      <c r="T246" s="1231"/>
      <c r="U246" s="1231"/>
    </row>
    <row r="247" spans="2:21" x14ac:dyDescent="0.2">
      <c r="B247" s="1231"/>
      <c r="C247" s="1231"/>
      <c r="D247" s="1231"/>
      <c r="E247" s="1231"/>
      <c r="F247" s="1231"/>
      <c r="G247" s="1231"/>
      <c r="H247" s="1231"/>
      <c r="I247" s="1231"/>
      <c r="J247" s="1234"/>
      <c r="K247" s="1231"/>
      <c r="L247" s="1231"/>
      <c r="M247" s="1231"/>
      <c r="N247" s="1234"/>
      <c r="O247" s="1231"/>
      <c r="P247" s="1234"/>
      <c r="Q247" s="1234"/>
      <c r="R247" s="1234"/>
      <c r="S247" s="1231"/>
      <c r="T247" s="1231"/>
      <c r="U247" s="1231"/>
    </row>
    <row r="248" spans="2:21" x14ac:dyDescent="0.2">
      <c r="B248" s="1231"/>
      <c r="C248" s="1231"/>
      <c r="D248" s="1231"/>
      <c r="E248" s="1231"/>
      <c r="F248" s="1231"/>
      <c r="G248" s="1231"/>
      <c r="H248" s="1231"/>
      <c r="I248" s="1231"/>
      <c r="J248" s="1234"/>
      <c r="K248" s="1231"/>
      <c r="L248" s="1231"/>
      <c r="M248" s="1231"/>
      <c r="N248" s="1234"/>
      <c r="O248" s="1231"/>
      <c r="P248" s="1234"/>
      <c r="Q248" s="1234"/>
      <c r="R248" s="1234"/>
      <c r="S248" s="1231"/>
      <c r="T248" s="1231"/>
      <c r="U248" s="1231"/>
    </row>
    <row r="249" spans="2:21" x14ac:dyDescent="0.2">
      <c r="B249" s="1231"/>
      <c r="C249" s="1231"/>
      <c r="D249" s="1231"/>
      <c r="E249" s="1231"/>
      <c r="F249" s="1231"/>
      <c r="G249" s="1231"/>
      <c r="H249" s="1231"/>
      <c r="I249" s="1231"/>
      <c r="J249" s="1234"/>
      <c r="K249" s="1231"/>
      <c r="L249" s="1231"/>
      <c r="M249" s="1231"/>
      <c r="N249" s="1234"/>
      <c r="O249" s="1231"/>
      <c r="P249" s="1234"/>
      <c r="Q249" s="1234"/>
      <c r="R249" s="1234"/>
      <c r="S249" s="1231"/>
      <c r="T249" s="1231"/>
      <c r="U249" s="1231"/>
    </row>
    <row r="250" spans="2:21" x14ac:dyDescent="0.2">
      <c r="B250" s="1231"/>
      <c r="C250" s="1231"/>
      <c r="D250" s="1231"/>
      <c r="E250" s="1231"/>
      <c r="F250" s="1231"/>
      <c r="G250" s="1231"/>
      <c r="H250" s="1231"/>
      <c r="I250" s="1231"/>
      <c r="J250" s="1234"/>
      <c r="K250" s="1231"/>
      <c r="L250" s="1231"/>
      <c r="M250" s="1231"/>
      <c r="N250" s="1234"/>
      <c r="O250" s="1231"/>
      <c r="P250" s="1234"/>
      <c r="Q250" s="1234"/>
      <c r="R250" s="1234"/>
      <c r="S250" s="1231"/>
      <c r="T250" s="1231"/>
      <c r="U250" s="1231"/>
    </row>
    <row r="251" spans="2:21" x14ac:dyDescent="0.2">
      <c r="B251" s="1231"/>
      <c r="C251" s="1231"/>
      <c r="D251" s="1231"/>
      <c r="E251" s="1231"/>
      <c r="F251" s="1231"/>
      <c r="G251" s="1231"/>
      <c r="H251" s="1231"/>
      <c r="I251" s="1231"/>
      <c r="J251" s="1234"/>
      <c r="K251" s="1231"/>
      <c r="L251" s="1231"/>
      <c r="M251" s="1231"/>
      <c r="N251" s="1234"/>
      <c r="O251" s="1231"/>
      <c r="P251" s="1234"/>
      <c r="Q251" s="1234"/>
      <c r="R251" s="1234"/>
      <c r="S251" s="1231"/>
      <c r="T251" s="1231"/>
      <c r="U251" s="1231"/>
    </row>
    <row r="252" spans="2:21" x14ac:dyDescent="0.2">
      <c r="B252" s="1231"/>
      <c r="C252" s="1231"/>
      <c r="D252" s="1231"/>
      <c r="E252" s="1231"/>
      <c r="F252" s="1231"/>
      <c r="G252" s="1231"/>
      <c r="H252" s="1231"/>
      <c r="I252" s="1231"/>
      <c r="J252" s="1234"/>
      <c r="K252" s="1231"/>
      <c r="L252" s="1231"/>
      <c r="M252" s="1231"/>
      <c r="N252" s="1234"/>
      <c r="O252" s="1231"/>
      <c r="P252" s="1234"/>
      <c r="Q252" s="1234"/>
      <c r="R252" s="1234"/>
      <c r="S252" s="1231"/>
      <c r="T252" s="1231"/>
      <c r="U252" s="1231"/>
    </row>
    <row r="253" spans="2:21" x14ac:dyDescent="0.2">
      <c r="B253" s="1231"/>
      <c r="C253" s="1231"/>
      <c r="D253" s="1231"/>
      <c r="E253" s="1231"/>
      <c r="F253" s="1231"/>
      <c r="G253" s="1231"/>
      <c r="H253" s="1231"/>
      <c r="I253" s="1231"/>
      <c r="J253" s="1234"/>
      <c r="K253" s="1231"/>
      <c r="L253" s="1231"/>
      <c r="M253" s="1231"/>
      <c r="N253" s="1234"/>
      <c r="O253" s="1231"/>
      <c r="P253" s="1234"/>
      <c r="Q253" s="1234"/>
      <c r="R253" s="1234"/>
      <c r="S253" s="1231"/>
      <c r="T253" s="1231"/>
      <c r="U253" s="1231"/>
    </row>
    <row r="254" spans="2:21" x14ac:dyDescent="0.2">
      <c r="B254" s="1231"/>
      <c r="C254" s="1231"/>
      <c r="D254" s="1231"/>
      <c r="E254" s="1231"/>
      <c r="F254" s="1231"/>
      <c r="G254" s="1231"/>
      <c r="H254" s="1231"/>
      <c r="I254" s="1231"/>
      <c r="J254" s="1234"/>
      <c r="K254" s="1231"/>
      <c r="L254" s="1231"/>
      <c r="M254" s="1231"/>
      <c r="N254" s="1234"/>
      <c r="O254" s="1231"/>
      <c r="P254" s="1234"/>
      <c r="Q254" s="1234"/>
      <c r="R254" s="1234"/>
      <c r="S254" s="1231"/>
      <c r="T254" s="1231"/>
      <c r="U254" s="1231"/>
    </row>
    <row r="255" spans="2:21" x14ac:dyDescent="0.2">
      <c r="B255" s="1231"/>
      <c r="C255" s="1231"/>
      <c r="D255" s="1231"/>
      <c r="E255" s="1231"/>
      <c r="F255" s="1231"/>
      <c r="G255" s="1231"/>
      <c r="H255" s="1231"/>
      <c r="I255" s="1231"/>
      <c r="J255" s="1234"/>
      <c r="K255" s="1231"/>
      <c r="L255" s="1231"/>
      <c r="M255" s="1231"/>
      <c r="N255" s="1234"/>
      <c r="O255" s="1231"/>
      <c r="P255" s="1234"/>
      <c r="Q255" s="1234"/>
      <c r="R255" s="1234"/>
      <c r="S255" s="1231"/>
      <c r="T255" s="1231"/>
      <c r="U255" s="1231"/>
    </row>
    <row r="256" spans="2:21" x14ac:dyDescent="0.2">
      <c r="B256" s="1231"/>
      <c r="C256" s="1231"/>
      <c r="D256" s="1231"/>
      <c r="E256" s="1231"/>
      <c r="F256" s="1231"/>
      <c r="G256" s="1231"/>
      <c r="H256" s="1231"/>
      <c r="I256" s="1231"/>
      <c r="J256" s="1234"/>
      <c r="K256" s="1231"/>
      <c r="L256" s="1231"/>
      <c r="M256" s="1231"/>
      <c r="N256" s="1234"/>
      <c r="O256" s="1231"/>
      <c r="P256" s="1234"/>
      <c r="Q256" s="1234"/>
      <c r="R256" s="1234"/>
      <c r="S256" s="1231"/>
      <c r="T256" s="1231"/>
      <c r="U256" s="1231"/>
    </row>
    <row r="257" spans="2:21" x14ac:dyDescent="0.2">
      <c r="B257" s="1231"/>
      <c r="C257" s="1231"/>
      <c r="D257" s="1231"/>
      <c r="E257" s="1231"/>
      <c r="F257" s="1231"/>
      <c r="G257" s="1231"/>
      <c r="H257" s="1231"/>
      <c r="I257" s="1231"/>
      <c r="J257" s="1234"/>
      <c r="K257" s="1231"/>
      <c r="L257" s="1231"/>
      <c r="M257" s="1231"/>
      <c r="N257" s="1234"/>
      <c r="O257" s="1231"/>
      <c r="P257" s="1234"/>
      <c r="Q257" s="1234"/>
      <c r="R257" s="1234"/>
      <c r="S257" s="1231"/>
      <c r="T257" s="1231"/>
      <c r="U257" s="1231"/>
    </row>
    <row r="258" spans="2:21" x14ac:dyDescent="0.2">
      <c r="B258" s="1231"/>
      <c r="C258" s="1231"/>
      <c r="D258" s="1231"/>
      <c r="E258" s="1231"/>
      <c r="F258" s="1231"/>
      <c r="G258" s="1231"/>
      <c r="H258" s="1231"/>
      <c r="I258" s="1231"/>
      <c r="J258" s="1234"/>
      <c r="K258" s="1231"/>
      <c r="L258" s="1231"/>
      <c r="M258" s="1231"/>
      <c r="N258" s="1234"/>
      <c r="O258" s="1231"/>
      <c r="P258" s="1234"/>
      <c r="Q258" s="1234"/>
      <c r="R258" s="1234"/>
      <c r="S258" s="1231"/>
      <c r="T258" s="1231"/>
      <c r="U258" s="1231"/>
    </row>
    <row r="259" spans="2:21" x14ac:dyDescent="0.2">
      <c r="B259" s="1231"/>
      <c r="C259" s="1231"/>
      <c r="D259" s="1231"/>
      <c r="E259" s="1231"/>
      <c r="F259" s="1231"/>
      <c r="G259" s="1231"/>
      <c r="H259" s="1231"/>
      <c r="I259" s="1231"/>
      <c r="J259" s="1234"/>
      <c r="K259" s="1231"/>
      <c r="L259" s="1231"/>
      <c r="M259" s="1231"/>
      <c r="N259" s="1234"/>
      <c r="O259" s="1231"/>
      <c r="P259" s="1234"/>
      <c r="Q259" s="1234"/>
      <c r="R259" s="1234"/>
      <c r="S259" s="1231"/>
      <c r="T259" s="1231"/>
      <c r="U259" s="1231"/>
    </row>
    <row r="260" spans="2:21" x14ac:dyDescent="0.2">
      <c r="B260" s="1231"/>
      <c r="C260" s="1231"/>
      <c r="D260" s="1231"/>
      <c r="E260" s="1231"/>
      <c r="F260" s="1231"/>
      <c r="G260" s="1231"/>
      <c r="H260" s="1231"/>
      <c r="I260" s="1231"/>
      <c r="J260" s="1234"/>
      <c r="K260" s="1231"/>
      <c r="L260" s="1231"/>
      <c r="M260" s="1231"/>
      <c r="N260" s="1234"/>
      <c r="O260" s="1231"/>
      <c r="P260" s="1234"/>
      <c r="Q260" s="1234"/>
      <c r="R260" s="1234"/>
      <c r="S260" s="1231"/>
      <c r="T260" s="1231"/>
      <c r="U260" s="1231"/>
    </row>
    <row r="261" spans="2:21" x14ac:dyDescent="0.2">
      <c r="B261" s="1231"/>
      <c r="C261" s="1231"/>
      <c r="D261" s="1231"/>
      <c r="E261" s="1231"/>
      <c r="F261" s="1231"/>
      <c r="G261" s="1231"/>
      <c r="H261" s="1231"/>
      <c r="I261" s="1231"/>
      <c r="J261" s="1234"/>
      <c r="K261" s="1231"/>
      <c r="L261" s="1231"/>
      <c r="M261" s="1231"/>
      <c r="N261" s="1234"/>
      <c r="O261" s="1231"/>
      <c r="P261" s="1234"/>
      <c r="Q261" s="1234"/>
      <c r="R261" s="1234"/>
      <c r="S261" s="1231"/>
      <c r="T261" s="1231"/>
      <c r="U261" s="1231"/>
    </row>
    <row r="262" spans="2:21" x14ac:dyDescent="0.2">
      <c r="B262" s="1231"/>
      <c r="C262" s="1231"/>
      <c r="D262" s="1231"/>
      <c r="E262" s="1231"/>
      <c r="F262" s="1231"/>
      <c r="G262" s="1231"/>
      <c r="H262" s="1231"/>
      <c r="I262" s="1231"/>
      <c r="J262" s="1234"/>
      <c r="K262" s="1231"/>
      <c r="L262" s="1231"/>
      <c r="M262" s="1231"/>
      <c r="N262" s="1234"/>
      <c r="O262" s="1231"/>
      <c r="P262" s="1234"/>
      <c r="Q262" s="1234"/>
      <c r="R262" s="1234"/>
      <c r="S262" s="1231"/>
      <c r="T262" s="1231"/>
      <c r="U262" s="1231"/>
    </row>
    <row r="263" spans="2:21" x14ac:dyDescent="0.2">
      <c r="B263" s="1231"/>
      <c r="C263" s="1231"/>
      <c r="D263" s="1231"/>
      <c r="E263" s="1231"/>
      <c r="F263" s="1231"/>
      <c r="G263" s="1231"/>
      <c r="H263" s="1231"/>
      <c r="I263" s="1231"/>
      <c r="J263" s="1234"/>
      <c r="K263" s="1231"/>
      <c r="L263" s="1231"/>
      <c r="M263" s="1231"/>
      <c r="N263" s="1234"/>
      <c r="O263" s="1231"/>
      <c r="P263" s="1234"/>
      <c r="Q263" s="1234"/>
      <c r="R263" s="1234"/>
      <c r="S263" s="1231"/>
      <c r="T263" s="1231"/>
      <c r="U263" s="1231"/>
    </row>
    <row r="264" spans="2:21" x14ac:dyDescent="0.2">
      <c r="B264" s="1231"/>
      <c r="C264" s="1231"/>
      <c r="D264" s="1231"/>
      <c r="E264" s="1231"/>
      <c r="F264" s="1231"/>
      <c r="G264" s="1231"/>
      <c r="H264" s="1231"/>
      <c r="I264" s="1231"/>
      <c r="J264" s="1234"/>
      <c r="K264" s="1231"/>
      <c r="L264" s="1231"/>
      <c r="M264" s="1231"/>
      <c r="N264" s="1234"/>
      <c r="O264" s="1231"/>
      <c r="P264" s="1234"/>
      <c r="Q264" s="1234"/>
      <c r="R264" s="1234"/>
      <c r="S264" s="1231"/>
      <c r="T264" s="1231"/>
      <c r="U264" s="1231"/>
    </row>
    <row r="265" spans="2:21" x14ac:dyDescent="0.2">
      <c r="B265" s="1231"/>
      <c r="C265" s="1231"/>
      <c r="D265" s="1231"/>
      <c r="E265" s="1231"/>
      <c r="F265" s="1231"/>
      <c r="G265" s="1231"/>
      <c r="H265" s="1231"/>
      <c r="I265" s="1231"/>
      <c r="J265" s="1234"/>
      <c r="K265" s="1231"/>
      <c r="L265" s="1231"/>
      <c r="M265" s="1231"/>
      <c r="N265" s="1234"/>
      <c r="O265" s="1231"/>
      <c r="P265" s="1234"/>
      <c r="Q265" s="1234"/>
      <c r="R265" s="1234"/>
      <c r="S265" s="1231"/>
      <c r="T265" s="1231"/>
      <c r="U265" s="1231"/>
    </row>
    <row r="266" spans="2:21" x14ac:dyDescent="0.2">
      <c r="B266" s="1231"/>
      <c r="C266" s="1231"/>
      <c r="D266" s="1231"/>
      <c r="E266" s="1231"/>
      <c r="F266" s="1231"/>
      <c r="G266" s="1231"/>
      <c r="H266" s="1231"/>
      <c r="I266" s="1231"/>
      <c r="J266" s="1234"/>
      <c r="K266" s="1231"/>
      <c r="L266" s="1231"/>
      <c r="M266" s="1231"/>
      <c r="N266" s="1234"/>
      <c r="O266" s="1231"/>
      <c r="P266" s="1234"/>
      <c r="Q266" s="1234"/>
      <c r="R266" s="1234"/>
      <c r="S266" s="1231"/>
      <c r="T266" s="1231"/>
      <c r="U266" s="1231"/>
    </row>
    <row r="267" spans="2:21" x14ac:dyDescent="0.2">
      <c r="B267" s="1231"/>
      <c r="C267" s="1231"/>
      <c r="D267" s="1231"/>
      <c r="E267" s="1231"/>
      <c r="F267" s="1231"/>
      <c r="G267" s="1231"/>
      <c r="H267" s="1231"/>
      <c r="I267" s="1231"/>
      <c r="J267" s="1234"/>
      <c r="K267" s="1231"/>
      <c r="L267" s="1231"/>
      <c r="M267" s="1231"/>
      <c r="N267" s="1234"/>
      <c r="O267" s="1231"/>
      <c r="P267" s="1234"/>
      <c r="Q267" s="1234"/>
      <c r="R267" s="1234"/>
      <c r="S267" s="1231"/>
      <c r="T267" s="1231"/>
      <c r="U267" s="1231"/>
    </row>
    <row r="268" spans="2:21" x14ac:dyDescent="0.2">
      <c r="B268" s="1231"/>
      <c r="C268" s="1231"/>
      <c r="D268" s="1231"/>
      <c r="E268" s="1231"/>
      <c r="F268" s="1231"/>
      <c r="G268" s="1231"/>
      <c r="H268" s="1231"/>
      <c r="I268" s="1231"/>
      <c r="J268" s="1234"/>
      <c r="K268" s="1231"/>
      <c r="L268" s="1231"/>
      <c r="M268" s="1231"/>
      <c r="N268" s="1234"/>
      <c r="O268" s="1231"/>
      <c r="P268" s="1234"/>
      <c r="Q268" s="1234"/>
      <c r="R268" s="1234"/>
      <c r="S268" s="1231"/>
      <c r="T268" s="1231"/>
      <c r="U268" s="1231"/>
    </row>
    <row r="269" spans="2:21" x14ac:dyDescent="0.2">
      <c r="B269" s="1231"/>
      <c r="C269" s="1231"/>
      <c r="D269" s="1231"/>
      <c r="E269" s="1231"/>
      <c r="F269" s="1231"/>
      <c r="G269" s="1231"/>
      <c r="H269" s="1231"/>
      <c r="I269" s="1231"/>
      <c r="J269" s="1234"/>
      <c r="K269" s="1231"/>
      <c r="L269" s="1231"/>
      <c r="M269" s="1231"/>
      <c r="N269" s="1234"/>
      <c r="O269" s="1231"/>
      <c r="P269" s="1234"/>
      <c r="Q269" s="1234"/>
      <c r="R269" s="1234"/>
      <c r="S269" s="1231"/>
      <c r="T269" s="1231"/>
      <c r="U269" s="1231"/>
    </row>
  </sheetData>
  <mergeCells count="225">
    <mergeCell ref="F4:N4"/>
    <mergeCell ref="F41:N41"/>
    <mergeCell ref="F81:N81"/>
    <mergeCell ref="C113:G113"/>
    <mergeCell ref="H113:I113"/>
    <mergeCell ref="K113:L113"/>
    <mergeCell ref="N113:P113"/>
    <mergeCell ref="K112:L112"/>
    <mergeCell ref="N112:P112"/>
    <mergeCell ref="G101:H101"/>
    <mergeCell ref="L101:M101"/>
    <mergeCell ref="G102:H102"/>
    <mergeCell ref="L102:M102"/>
    <mergeCell ref="G103:H103"/>
    <mergeCell ref="L103:M103"/>
    <mergeCell ref="G98:H98"/>
    <mergeCell ref="L98:M98"/>
    <mergeCell ref="G99:H99"/>
    <mergeCell ref="L99:M99"/>
    <mergeCell ref="G100:H100"/>
    <mergeCell ref="G92:H92"/>
    <mergeCell ref="L92:M92"/>
    <mergeCell ref="G93:H93"/>
    <mergeCell ref="L93:M93"/>
    <mergeCell ref="C114:G114"/>
    <mergeCell ref="H114:I114"/>
    <mergeCell ref="K114:L114"/>
    <mergeCell ref="N114:P114"/>
    <mergeCell ref="C111:G111"/>
    <mergeCell ref="H111:J111"/>
    <mergeCell ref="K111:M111"/>
    <mergeCell ref="N111:P111"/>
    <mergeCell ref="C112:G112"/>
    <mergeCell ref="H112:I112"/>
    <mergeCell ref="L89:M89"/>
    <mergeCell ref="G90:H90"/>
    <mergeCell ref="L90:M90"/>
    <mergeCell ref="G91:H91"/>
    <mergeCell ref="L91:M91"/>
    <mergeCell ref="G94:H94"/>
    <mergeCell ref="L94:M94"/>
    <mergeCell ref="L100:M100"/>
    <mergeCell ref="G95:H95"/>
    <mergeCell ref="L95:M95"/>
    <mergeCell ref="G96:H96"/>
    <mergeCell ref="L96:M96"/>
    <mergeCell ref="G97:H97"/>
    <mergeCell ref="L97:M97"/>
    <mergeCell ref="L84:M84"/>
    <mergeCell ref="G85:H85"/>
    <mergeCell ref="L85:M85"/>
    <mergeCell ref="G86:H86"/>
    <mergeCell ref="L86:M86"/>
    <mergeCell ref="G87:H87"/>
    <mergeCell ref="L87:M87"/>
    <mergeCell ref="G88:H88"/>
    <mergeCell ref="L88:M88"/>
    <mergeCell ref="K74:L74"/>
    <mergeCell ref="N74:P74"/>
    <mergeCell ref="E82:F82"/>
    <mergeCell ref="G82:H82"/>
    <mergeCell ref="I82:J82"/>
    <mergeCell ref="K82:N82"/>
    <mergeCell ref="O82:P82"/>
    <mergeCell ref="G83:H83"/>
    <mergeCell ref="K83:N83"/>
    <mergeCell ref="O83:P83"/>
    <mergeCell ref="N71:P71"/>
    <mergeCell ref="C72:G72"/>
    <mergeCell ref="H72:I72"/>
    <mergeCell ref="K72:L72"/>
    <mergeCell ref="N72:P72"/>
    <mergeCell ref="C73:G73"/>
    <mergeCell ref="H73:I73"/>
    <mergeCell ref="K73:L73"/>
    <mergeCell ref="N73:P73"/>
    <mergeCell ref="L60:M60"/>
    <mergeCell ref="G61:H61"/>
    <mergeCell ref="L61:M61"/>
    <mergeCell ref="G62:H62"/>
    <mergeCell ref="L62:M62"/>
    <mergeCell ref="G63:H63"/>
    <mergeCell ref="L63:M63"/>
    <mergeCell ref="C71:G71"/>
    <mergeCell ref="H71:J71"/>
    <mergeCell ref="K71:M71"/>
    <mergeCell ref="L55:M55"/>
    <mergeCell ref="G56:H56"/>
    <mergeCell ref="L56:M56"/>
    <mergeCell ref="G57:H57"/>
    <mergeCell ref="L57:M57"/>
    <mergeCell ref="G58:H58"/>
    <mergeCell ref="L58:M58"/>
    <mergeCell ref="G59:H59"/>
    <mergeCell ref="L59:M59"/>
    <mergeCell ref="G50:H50"/>
    <mergeCell ref="L50:M50"/>
    <mergeCell ref="G51:H51"/>
    <mergeCell ref="L51:M51"/>
    <mergeCell ref="G52:H52"/>
    <mergeCell ref="L52:M52"/>
    <mergeCell ref="G53:H53"/>
    <mergeCell ref="L53:M53"/>
    <mergeCell ref="G54:H54"/>
    <mergeCell ref="L54:M54"/>
    <mergeCell ref="G45:H45"/>
    <mergeCell ref="L45:M45"/>
    <mergeCell ref="G46:H46"/>
    <mergeCell ref="L46:M46"/>
    <mergeCell ref="G47:H47"/>
    <mergeCell ref="L47:M47"/>
    <mergeCell ref="G48:H48"/>
    <mergeCell ref="L48:M48"/>
    <mergeCell ref="G49:H49"/>
    <mergeCell ref="L49:M49"/>
    <mergeCell ref="E42:F42"/>
    <mergeCell ref="G42:H42"/>
    <mergeCell ref="I42:J42"/>
    <mergeCell ref="K42:N42"/>
    <mergeCell ref="O42:P42"/>
    <mergeCell ref="G43:H43"/>
    <mergeCell ref="K43:N43"/>
    <mergeCell ref="O43:P43"/>
    <mergeCell ref="G44:H44"/>
    <mergeCell ref="L44:M44"/>
    <mergeCell ref="G14:H14"/>
    <mergeCell ref="L14:M14"/>
    <mergeCell ref="G15:H15"/>
    <mergeCell ref="L15:M15"/>
    <mergeCell ref="N36:P36"/>
    <mergeCell ref="K34:L34"/>
    <mergeCell ref="K35:L35"/>
    <mergeCell ref="K36:L36"/>
    <mergeCell ref="G16:H16"/>
    <mergeCell ref="L16:M16"/>
    <mergeCell ref="G17:H17"/>
    <mergeCell ref="L17:M17"/>
    <mergeCell ref="N34:P34"/>
    <mergeCell ref="N35:P35"/>
    <mergeCell ref="G21:H21"/>
    <mergeCell ref="L21:M21"/>
    <mergeCell ref="G22:H22"/>
    <mergeCell ref="L22:M22"/>
    <mergeCell ref="G23:H23"/>
    <mergeCell ref="L23:M23"/>
    <mergeCell ref="H33:J33"/>
    <mergeCell ref="L18:M18"/>
    <mergeCell ref="G19:H19"/>
    <mergeCell ref="L19:M19"/>
    <mergeCell ref="E5:F5"/>
    <mergeCell ref="G5:H5"/>
    <mergeCell ref="I5:J5"/>
    <mergeCell ref="K5:N5"/>
    <mergeCell ref="O5:P5"/>
    <mergeCell ref="O6:P6"/>
    <mergeCell ref="K33:M33"/>
    <mergeCell ref="N33:P33"/>
    <mergeCell ref="L7:M7"/>
    <mergeCell ref="G7:H7"/>
    <mergeCell ref="G8:H8"/>
    <mergeCell ref="L8:M8"/>
    <mergeCell ref="G9:H9"/>
    <mergeCell ref="L9:M9"/>
    <mergeCell ref="G10:H10"/>
    <mergeCell ref="L10:M10"/>
    <mergeCell ref="G11:H11"/>
    <mergeCell ref="L11:M11"/>
    <mergeCell ref="G12:H12"/>
    <mergeCell ref="L12:M12"/>
    <mergeCell ref="G6:H6"/>
    <mergeCell ref="K6:N6"/>
    <mergeCell ref="G13:H13"/>
    <mergeCell ref="L13:M13"/>
    <mergeCell ref="G20:H20"/>
    <mergeCell ref="L20:M20"/>
    <mergeCell ref="G18:H18"/>
    <mergeCell ref="C34:G34"/>
    <mergeCell ref="C35:G35"/>
    <mergeCell ref="C36:G36"/>
    <mergeCell ref="G24:H24"/>
    <mergeCell ref="L24:M24"/>
    <mergeCell ref="C33:G33"/>
    <mergeCell ref="G25:H25"/>
    <mergeCell ref="L25:M25"/>
    <mergeCell ref="G26:H26"/>
    <mergeCell ref="L26:M26"/>
    <mergeCell ref="H34:I34"/>
    <mergeCell ref="H35:I35"/>
    <mergeCell ref="H36:I36"/>
    <mergeCell ref="D25:D26"/>
    <mergeCell ref="D23:D24"/>
    <mergeCell ref="D21:D22"/>
    <mergeCell ref="D19:D20"/>
    <mergeCell ref="D17:D18"/>
    <mergeCell ref="D15:D16"/>
    <mergeCell ref="D13:D14"/>
    <mergeCell ref="D11:D12"/>
    <mergeCell ref="D9:D10"/>
    <mergeCell ref="D7:D8"/>
    <mergeCell ref="D44:D45"/>
    <mergeCell ref="D46:D47"/>
    <mergeCell ref="D48:D49"/>
    <mergeCell ref="D50:D51"/>
    <mergeCell ref="D90:D91"/>
    <mergeCell ref="D92:D93"/>
    <mergeCell ref="D94:D95"/>
    <mergeCell ref="D96:D97"/>
    <mergeCell ref="D98:D99"/>
    <mergeCell ref="D100:D101"/>
    <mergeCell ref="D102:D103"/>
    <mergeCell ref="D52:D53"/>
    <mergeCell ref="D54:D55"/>
    <mergeCell ref="D56:D57"/>
    <mergeCell ref="D58:D59"/>
    <mergeCell ref="D60:D61"/>
    <mergeCell ref="D62:D63"/>
    <mergeCell ref="D84:D85"/>
    <mergeCell ref="D86:D87"/>
    <mergeCell ref="D88:D89"/>
    <mergeCell ref="C74:G74"/>
    <mergeCell ref="G84:H84"/>
    <mergeCell ref="G89:H89"/>
    <mergeCell ref="G55:H55"/>
    <mergeCell ref="G60:H60"/>
    <mergeCell ref="H74:I74"/>
  </mergeCells>
  <phoneticPr fontId="2"/>
  <pageMargins left="0.78740157480314965" right="0.59055118110236227" top="0.78740157480314965" bottom="0.59055118110236227" header="0.31496062992125984" footer="0.31496062992125984"/>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50"/>
  <sheetViews>
    <sheetView showGridLines="0" view="pageBreakPreview" zoomScaleNormal="100" zoomScaleSheetLayoutView="100" workbookViewId="0">
      <selection activeCell="A2" sqref="A2"/>
    </sheetView>
  </sheetViews>
  <sheetFormatPr defaultColWidth="9" defaultRowHeight="13" x14ac:dyDescent="0.2"/>
  <cols>
    <col min="1" max="1" width="1.7265625" style="3" customWidth="1"/>
    <col min="2" max="2" width="1" style="3" customWidth="1"/>
    <col min="3" max="3" width="2.90625" style="3" customWidth="1"/>
    <col min="4" max="6" width="6.36328125" style="3" customWidth="1"/>
    <col min="7" max="11" width="6" style="3" customWidth="1"/>
    <col min="12" max="12" width="6" style="65" customWidth="1"/>
    <col min="13" max="13" width="6" style="3" customWidth="1"/>
    <col min="14" max="14" width="4.6328125" style="3" customWidth="1"/>
    <col min="15" max="15" width="5.08984375" style="3" customWidth="1"/>
    <col min="16" max="16" width="5.26953125" style="65" customWidth="1"/>
    <col min="17" max="17" width="1.90625" style="65" customWidth="1"/>
    <col min="18" max="19" width="1.26953125" style="65" customWidth="1"/>
    <col min="20" max="20" width="7.26953125" style="3" customWidth="1"/>
    <col min="21" max="16384" width="9" style="3"/>
  </cols>
  <sheetData>
    <row r="1" spans="1:20" x14ac:dyDescent="0.2">
      <c r="A1" s="46" t="s">
        <v>1077</v>
      </c>
      <c r="D1" s="138"/>
      <c r="E1" s="138"/>
      <c r="F1" s="138"/>
      <c r="G1" s="138"/>
      <c r="H1" s="138"/>
      <c r="L1" s="222"/>
      <c r="P1" s="222"/>
      <c r="Q1" s="222"/>
    </row>
    <row r="2" spans="1:20" x14ac:dyDescent="0.2">
      <c r="T2" s="65"/>
    </row>
    <row r="3" spans="1:20" ht="12.75" customHeight="1" x14ac:dyDescent="0.2">
      <c r="B3" s="221" t="s">
        <v>739</v>
      </c>
      <c r="L3" s="3"/>
    </row>
    <row r="4" spans="1:20" ht="12.75" customHeight="1" x14ac:dyDescent="0.2">
      <c r="B4" s="221"/>
      <c r="C4" s="49" t="s">
        <v>288</v>
      </c>
      <c r="D4" s="1194" t="s">
        <v>289</v>
      </c>
      <c r="E4" s="1194"/>
      <c r="F4" s="1194"/>
      <c r="G4" s="1194"/>
      <c r="H4" s="1194"/>
      <c r="I4" s="1194"/>
      <c r="J4" s="1194"/>
      <c r="K4" s="1194"/>
      <c r="L4" s="1194"/>
      <c r="M4" s="1194"/>
      <c r="N4" s="1194"/>
      <c r="O4" s="1194"/>
      <c r="P4" s="1194"/>
    </row>
    <row r="5" spans="1:20" ht="12.75" customHeight="1" x14ac:dyDescent="0.2">
      <c r="B5" s="221"/>
      <c r="D5" s="1194"/>
      <c r="E5" s="1194"/>
      <c r="F5" s="1194"/>
      <c r="G5" s="1194"/>
      <c r="H5" s="1194"/>
      <c r="I5" s="1194"/>
      <c r="J5" s="1194"/>
      <c r="K5" s="1194"/>
      <c r="L5" s="1194"/>
      <c r="M5" s="1194"/>
      <c r="N5" s="1194"/>
      <c r="O5" s="1194"/>
      <c r="P5" s="1194"/>
    </row>
    <row r="6" spans="1:20" s="65" customFormat="1" ht="6" customHeight="1" x14ac:dyDescent="0.2">
      <c r="B6" s="3"/>
      <c r="C6" s="168"/>
      <c r="D6" s="1194"/>
      <c r="E6" s="1194"/>
      <c r="F6" s="1194"/>
      <c r="G6" s="1194"/>
      <c r="H6" s="1194"/>
      <c r="I6" s="1194"/>
      <c r="J6" s="1194"/>
      <c r="K6" s="1194"/>
      <c r="L6" s="1194"/>
      <c r="M6" s="1194"/>
      <c r="N6" s="1194"/>
      <c r="O6" s="1194"/>
      <c r="P6" s="1194"/>
      <c r="Q6" s="222"/>
      <c r="T6" s="3"/>
    </row>
    <row r="7" spans="1:20" s="65" customFormat="1" ht="16.5" customHeight="1" x14ac:dyDescent="0.2">
      <c r="B7" s="3"/>
      <c r="C7" s="44"/>
      <c r="D7" s="47"/>
      <c r="E7" s="47"/>
      <c r="F7" s="47"/>
      <c r="G7" s="278"/>
      <c r="H7" s="278"/>
      <c r="I7" s="278"/>
      <c r="J7" s="278"/>
      <c r="K7" s="278"/>
      <c r="L7" s="279"/>
      <c r="M7" s="278"/>
      <c r="N7" s="278"/>
      <c r="O7" s="278"/>
      <c r="P7" s="279"/>
      <c r="Q7" s="279"/>
      <c r="T7" s="3"/>
    </row>
    <row r="8" spans="1:20" s="65" customFormat="1" ht="16.5" customHeight="1" x14ac:dyDescent="0.2">
      <c r="B8" s="3"/>
      <c r="C8" s="3"/>
      <c r="D8" s="40"/>
      <c r="E8" s="40"/>
      <c r="F8" s="40"/>
      <c r="G8" s="40"/>
      <c r="H8" s="40"/>
      <c r="I8" s="40"/>
      <c r="J8" s="40"/>
      <c r="K8" s="362"/>
      <c r="L8" s="362"/>
      <c r="M8" s="362"/>
      <c r="N8" s="362"/>
      <c r="O8" s="362"/>
      <c r="P8" s="362"/>
      <c r="Q8" s="362"/>
      <c r="T8" s="3"/>
    </row>
    <row r="9" spans="1:20" ht="16.5" customHeight="1" x14ac:dyDescent="0.2">
      <c r="D9" s="40"/>
      <c r="E9" s="40"/>
      <c r="F9" s="47"/>
      <c r="G9" s="40"/>
      <c r="H9" s="40"/>
      <c r="I9" s="40"/>
      <c r="J9" s="40"/>
      <c r="K9" s="40"/>
      <c r="L9" s="362"/>
      <c r="M9" s="40"/>
      <c r="N9" s="40"/>
      <c r="O9" s="40"/>
      <c r="P9" s="362"/>
      <c r="Q9" s="362"/>
    </row>
    <row r="10" spans="1:20" ht="16.5" customHeight="1" x14ac:dyDescent="0.2">
      <c r="D10" s="40"/>
      <c r="E10" s="40"/>
      <c r="F10" s="40"/>
      <c r="G10" s="40"/>
      <c r="H10" s="40"/>
      <c r="I10" s="40"/>
      <c r="J10" s="40"/>
      <c r="K10" s="40"/>
      <c r="L10" s="362"/>
      <c r="M10" s="40"/>
      <c r="N10" s="40"/>
      <c r="O10" s="40"/>
      <c r="P10" s="362"/>
      <c r="Q10" s="362"/>
    </row>
    <row r="11" spans="1:20" ht="16.5" customHeight="1" x14ac:dyDescent="0.2">
      <c r="D11" s="40"/>
      <c r="E11" s="40"/>
      <c r="F11" s="40"/>
      <c r="G11" s="40"/>
      <c r="H11" s="40"/>
      <c r="I11" s="40"/>
      <c r="J11" s="40"/>
      <c r="K11" s="40"/>
      <c r="L11" s="362"/>
      <c r="M11" s="40"/>
      <c r="N11" s="40"/>
      <c r="O11" s="40"/>
      <c r="P11" s="362"/>
      <c r="Q11" s="362"/>
    </row>
    <row r="12" spans="1:20" ht="16.5" customHeight="1" x14ac:dyDescent="0.2">
      <c r="D12" s="40"/>
      <c r="E12" s="40"/>
      <c r="F12" s="40"/>
      <c r="G12" s="40"/>
      <c r="H12" s="40"/>
      <c r="I12" s="40"/>
      <c r="J12" s="40"/>
      <c r="K12" s="40"/>
      <c r="L12" s="362"/>
      <c r="M12" s="40"/>
      <c r="N12" s="40"/>
      <c r="O12" s="40"/>
      <c r="P12" s="362"/>
      <c r="Q12" s="362"/>
    </row>
    <row r="13" spans="1:20" ht="16.5" customHeight="1" x14ac:dyDescent="0.2">
      <c r="D13" s="40"/>
      <c r="E13" s="40"/>
      <c r="F13" s="40"/>
      <c r="G13" s="40"/>
      <c r="H13" s="40"/>
      <c r="I13" s="40"/>
      <c r="J13" s="40"/>
      <c r="K13" s="40"/>
      <c r="L13" s="40"/>
      <c r="M13" s="40"/>
      <c r="N13" s="40"/>
      <c r="O13" s="40"/>
      <c r="P13" s="362"/>
      <c r="Q13" s="362"/>
    </row>
    <row r="14" spans="1:20" ht="16.5" customHeight="1" x14ac:dyDescent="0.2">
      <c r="D14" s="40"/>
      <c r="E14" s="40"/>
      <c r="F14" s="40"/>
      <c r="G14" s="40"/>
      <c r="H14" s="40"/>
      <c r="I14" s="40"/>
      <c r="J14" s="40"/>
      <c r="K14" s="40"/>
      <c r="L14" s="362"/>
      <c r="M14" s="40"/>
      <c r="N14" s="40"/>
      <c r="O14" s="40"/>
      <c r="P14" s="362"/>
      <c r="Q14" s="362"/>
    </row>
    <row r="15" spans="1:20" ht="16.5" customHeight="1" x14ac:dyDescent="0.2">
      <c r="D15" s="40"/>
      <c r="E15" s="40"/>
      <c r="F15" s="40"/>
      <c r="G15" s="40"/>
      <c r="H15" s="40"/>
      <c r="I15" s="40"/>
      <c r="J15" s="40"/>
      <c r="K15" s="40"/>
      <c r="L15" s="362"/>
      <c r="M15" s="40"/>
      <c r="N15" s="40"/>
      <c r="O15" s="40"/>
      <c r="P15" s="362"/>
      <c r="Q15" s="362"/>
    </row>
    <row r="16" spans="1:20" ht="16.5" customHeight="1" x14ac:dyDescent="0.2">
      <c r="D16" s="40"/>
      <c r="E16" s="40"/>
      <c r="F16" s="40"/>
      <c r="G16" s="40"/>
      <c r="H16" s="40"/>
      <c r="I16" s="40"/>
      <c r="J16" s="40"/>
      <c r="K16" s="40"/>
      <c r="L16" s="362"/>
      <c r="M16" s="40"/>
      <c r="N16" s="40"/>
      <c r="O16" s="40"/>
      <c r="P16" s="362"/>
      <c r="Q16" s="362"/>
    </row>
    <row r="17" spans="4:17" ht="16.5" customHeight="1" x14ac:dyDescent="0.2">
      <c r="D17" s="40"/>
      <c r="E17" s="40"/>
      <c r="F17" s="40"/>
      <c r="G17" s="40"/>
      <c r="H17" s="40"/>
      <c r="I17" s="40"/>
      <c r="J17" s="40"/>
      <c r="K17" s="40"/>
      <c r="L17" s="362"/>
      <c r="M17" s="40"/>
      <c r="N17" s="40"/>
      <c r="O17" s="40"/>
      <c r="P17" s="362"/>
      <c r="Q17" s="362"/>
    </row>
    <row r="18" spans="4:17" ht="16.5" customHeight="1" x14ac:dyDescent="0.2">
      <c r="D18" s="40"/>
      <c r="E18" s="40"/>
      <c r="F18" s="40"/>
      <c r="G18" s="40"/>
      <c r="H18" s="40"/>
      <c r="I18" s="40"/>
      <c r="J18" s="40"/>
      <c r="K18" s="40"/>
      <c r="L18" s="362"/>
      <c r="M18" s="40"/>
      <c r="N18" s="40"/>
      <c r="O18" s="40"/>
      <c r="P18" s="362"/>
      <c r="Q18" s="362"/>
    </row>
    <row r="19" spans="4:17" ht="16.5" customHeight="1" x14ac:dyDescent="0.2">
      <c r="D19" s="40"/>
      <c r="E19" s="40"/>
      <c r="F19" s="40"/>
      <c r="G19" s="40"/>
      <c r="H19" s="40"/>
      <c r="I19" s="40"/>
      <c r="J19" s="40"/>
      <c r="K19" s="40"/>
      <c r="L19" s="362"/>
      <c r="M19" s="40"/>
      <c r="N19" s="40"/>
      <c r="O19" s="40"/>
      <c r="P19" s="362"/>
      <c r="Q19" s="362"/>
    </row>
    <row r="20" spans="4:17" ht="16.5" customHeight="1" x14ac:dyDescent="0.2">
      <c r="D20" s="40"/>
      <c r="E20" s="40"/>
      <c r="F20" s="40"/>
      <c r="G20" s="40"/>
      <c r="H20" s="40"/>
      <c r="I20" s="40"/>
      <c r="J20" s="40"/>
      <c r="K20" s="40"/>
      <c r="L20" s="362"/>
      <c r="M20" s="40"/>
      <c r="N20" s="40"/>
      <c r="O20" s="40"/>
      <c r="P20" s="362"/>
      <c r="Q20" s="362"/>
    </row>
    <row r="21" spans="4:17" ht="16.5" customHeight="1" x14ac:dyDescent="0.2">
      <c r="D21" s="40"/>
      <c r="E21" s="40"/>
      <c r="F21" s="40"/>
      <c r="G21" s="40"/>
      <c r="H21" s="40"/>
      <c r="I21" s="40"/>
      <c r="J21" s="40"/>
      <c r="K21" s="40"/>
      <c r="L21" s="362"/>
      <c r="M21" s="40"/>
      <c r="N21" s="40"/>
      <c r="O21" s="40"/>
      <c r="P21" s="362"/>
      <c r="Q21" s="362"/>
    </row>
    <row r="22" spans="4:17" ht="16.5" customHeight="1" x14ac:dyDescent="0.2">
      <c r="D22" s="40"/>
      <c r="E22" s="40"/>
      <c r="F22" s="40"/>
      <c r="G22" s="40"/>
      <c r="H22" s="40"/>
      <c r="I22" s="40"/>
      <c r="J22" s="40"/>
      <c r="K22" s="40"/>
      <c r="L22" s="362"/>
      <c r="M22" s="40"/>
      <c r="N22" s="40"/>
      <c r="O22" s="40"/>
      <c r="P22" s="362"/>
      <c r="Q22" s="362"/>
    </row>
    <row r="23" spans="4:17" ht="16.5" customHeight="1" x14ac:dyDescent="0.2">
      <c r="D23" s="40"/>
      <c r="E23" s="40"/>
      <c r="F23" s="40"/>
      <c r="G23" s="40"/>
      <c r="H23" s="40"/>
      <c r="I23" s="40"/>
      <c r="J23" s="40"/>
      <c r="K23" s="40"/>
      <c r="L23" s="362"/>
      <c r="M23" s="40"/>
      <c r="N23" s="40"/>
      <c r="O23" s="40"/>
      <c r="P23" s="362"/>
      <c r="Q23" s="362"/>
    </row>
    <row r="24" spans="4:17" ht="16.5" customHeight="1" x14ac:dyDescent="0.2">
      <c r="D24" s="40"/>
      <c r="E24" s="40"/>
      <c r="F24" s="40"/>
      <c r="G24" s="40"/>
      <c r="H24" s="40"/>
      <c r="I24" s="40"/>
      <c r="J24" s="40"/>
      <c r="K24" s="40"/>
      <c r="L24" s="362"/>
      <c r="M24" s="40"/>
      <c r="N24" s="40"/>
      <c r="O24" s="40"/>
      <c r="P24" s="362"/>
      <c r="Q24" s="362"/>
    </row>
    <row r="25" spans="4:17" ht="16.5" customHeight="1" x14ac:dyDescent="0.2">
      <c r="D25" s="40"/>
      <c r="E25" s="40"/>
      <c r="F25" s="40"/>
      <c r="G25" s="40"/>
      <c r="H25" s="40"/>
      <c r="I25" s="40"/>
      <c r="J25" s="40"/>
      <c r="K25" s="40"/>
      <c r="L25" s="40"/>
      <c r="M25" s="40"/>
      <c r="N25" s="40"/>
      <c r="O25" s="40"/>
      <c r="P25" s="362"/>
      <c r="Q25" s="362"/>
    </row>
    <row r="26" spans="4:17" ht="16.5" customHeight="1" x14ac:dyDescent="0.2">
      <c r="D26" s="40"/>
      <c r="E26" s="40"/>
      <c r="F26" s="40"/>
      <c r="G26" s="40"/>
      <c r="H26" s="40"/>
      <c r="I26" s="40"/>
      <c r="J26" s="40"/>
      <c r="K26" s="40"/>
      <c r="L26" s="362"/>
      <c r="M26" s="40"/>
      <c r="N26" s="40"/>
      <c r="O26" s="40"/>
      <c r="P26" s="362"/>
      <c r="Q26" s="362"/>
    </row>
    <row r="27" spans="4:17" ht="16.5" customHeight="1" x14ac:dyDescent="0.2">
      <c r="D27" s="40"/>
      <c r="E27" s="40"/>
      <c r="F27" s="40"/>
      <c r="G27" s="40"/>
      <c r="H27" s="40"/>
      <c r="I27" s="40"/>
      <c r="J27" s="40"/>
      <c r="K27" s="40"/>
      <c r="L27" s="362"/>
      <c r="M27" s="40"/>
      <c r="N27" s="40"/>
      <c r="O27" s="40"/>
      <c r="P27" s="362"/>
      <c r="Q27" s="362"/>
    </row>
    <row r="28" spans="4:17" ht="16.5" customHeight="1" x14ac:dyDescent="0.2">
      <c r="D28" s="40"/>
      <c r="E28" s="40"/>
      <c r="F28" s="40"/>
      <c r="G28" s="40"/>
      <c r="H28" s="40"/>
      <c r="I28" s="40"/>
      <c r="J28" s="40"/>
      <c r="K28" s="40"/>
      <c r="L28" s="362"/>
      <c r="M28" s="40"/>
      <c r="N28" s="40"/>
      <c r="O28" s="40"/>
      <c r="P28" s="362"/>
      <c r="Q28" s="362"/>
    </row>
    <row r="29" spans="4:17" ht="16.5" customHeight="1" x14ac:dyDescent="0.2">
      <c r="D29" s="40"/>
      <c r="E29" s="40"/>
      <c r="F29" s="40"/>
      <c r="G29" s="40"/>
      <c r="H29" s="40"/>
      <c r="I29" s="40"/>
      <c r="J29" s="40"/>
      <c r="K29" s="40"/>
      <c r="L29" s="362"/>
      <c r="M29" s="40"/>
      <c r="N29" s="40"/>
      <c r="O29" s="40"/>
      <c r="P29" s="362"/>
      <c r="Q29" s="362"/>
    </row>
    <row r="30" spans="4:17" ht="16.5" customHeight="1" x14ac:dyDescent="0.2">
      <c r="D30" s="40"/>
      <c r="E30" s="40"/>
      <c r="F30" s="40"/>
      <c r="G30" s="40"/>
      <c r="H30" s="40"/>
      <c r="I30" s="40"/>
      <c r="J30" s="40"/>
      <c r="K30" s="40"/>
      <c r="L30" s="362"/>
      <c r="M30" s="40"/>
      <c r="N30" s="40"/>
      <c r="O30" s="40"/>
      <c r="P30" s="362"/>
      <c r="Q30" s="362"/>
    </row>
    <row r="31" spans="4:17" ht="16.5" customHeight="1" x14ac:dyDescent="0.2">
      <c r="D31" s="40"/>
      <c r="E31" s="40"/>
      <c r="F31" s="40"/>
      <c r="G31" s="40"/>
      <c r="H31" s="40"/>
      <c r="I31" s="40"/>
      <c r="J31" s="40"/>
      <c r="K31" s="40"/>
      <c r="L31" s="362"/>
      <c r="M31" s="40"/>
      <c r="N31" s="40"/>
      <c r="O31" s="40"/>
      <c r="P31" s="362"/>
      <c r="Q31" s="362"/>
    </row>
    <row r="32" spans="4:17" ht="16.5" customHeight="1" x14ac:dyDescent="0.2">
      <c r="D32" s="40"/>
      <c r="E32" s="40"/>
      <c r="F32" s="40"/>
      <c r="G32" s="40"/>
      <c r="H32" s="40"/>
      <c r="I32" s="40"/>
      <c r="J32" s="40"/>
      <c r="K32" s="40"/>
      <c r="L32" s="362"/>
      <c r="M32" s="40"/>
      <c r="N32" s="40"/>
      <c r="O32" s="40"/>
      <c r="P32" s="362"/>
      <c r="Q32" s="362"/>
    </row>
    <row r="33" spans="2:17" ht="16.5" customHeight="1" x14ac:dyDescent="0.2">
      <c r="D33" s="40"/>
      <c r="E33" s="40"/>
      <c r="F33" s="40"/>
      <c r="G33" s="40"/>
      <c r="H33" s="40"/>
      <c r="I33" s="40"/>
      <c r="J33" s="40"/>
      <c r="K33" s="40"/>
      <c r="L33" s="362"/>
      <c r="M33" s="40"/>
      <c r="N33" s="40"/>
      <c r="O33" s="40"/>
      <c r="P33" s="362"/>
      <c r="Q33" s="362"/>
    </row>
    <row r="34" spans="2:17" ht="16.5" customHeight="1" x14ac:dyDescent="0.2">
      <c r="D34" s="40"/>
      <c r="E34" s="40"/>
      <c r="F34" s="40"/>
      <c r="G34" s="40"/>
      <c r="H34" s="40"/>
      <c r="I34" s="40"/>
      <c r="J34" s="40"/>
      <c r="K34" s="40"/>
      <c r="L34" s="362"/>
      <c r="M34" s="40"/>
      <c r="N34" s="40"/>
      <c r="O34" s="40"/>
      <c r="P34" s="362"/>
      <c r="Q34" s="362"/>
    </row>
    <row r="35" spans="2:17" ht="16.5" customHeight="1" x14ac:dyDescent="0.2">
      <c r="D35" s="40"/>
      <c r="E35" s="40"/>
      <c r="F35" s="40"/>
      <c r="G35" s="40"/>
      <c r="H35" s="40"/>
      <c r="I35" s="40"/>
      <c r="J35" s="40"/>
      <c r="K35" s="40"/>
      <c r="L35" s="362"/>
      <c r="M35" s="40"/>
      <c r="N35" s="40"/>
      <c r="O35" s="40"/>
      <c r="P35" s="362"/>
      <c r="Q35" s="362"/>
    </row>
    <row r="37" spans="2:17" ht="14.5" customHeight="1" x14ac:dyDescent="0.2">
      <c r="B37" s="3" t="s">
        <v>740</v>
      </c>
    </row>
    <row r="38" spans="2:17" ht="14.5" customHeight="1" x14ac:dyDescent="0.2">
      <c r="C38" s="49" t="s">
        <v>288</v>
      </c>
      <c r="D38" s="49" t="s">
        <v>741</v>
      </c>
      <c r="E38" s="49"/>
      <c r="F38" s="49"/>
      <c r="L38" s="3"/>
      <c r="P38" s="3"/>
    </row>
    <row r="39" spans="2:17" ht="14.5" customHeight="1" x14ac:dyDescent="0.2">
      <c r="D39" s="1121"/>
      <c r="E39" s="1121"/>
      <c r="F39" s="1121"/>
      <c r="G39" s="1121"/>
      <c r="H39" s="1121"/>
      <c r="I39" s="1121"/>
      <c r="J39" s="1121"/>
      <c r="K39" s="1121"/>
      <c r="L39" s="1121"/>
      <c r="M39" s="1121"/>
      <c r="N39" s="1121"/>
      <c r="O39" s="1121"/>
      <c r="P39" s="1121"/>
      <c r="Q39" s="1121"/>
    </row>
    <row r="40" spans="2:17" x14ac:dyDescent="0.2">
      <c r="D40" s="1121"/>
      <c r="E40" s="1121"/>
      <c r="F40" s="1121"/>
      <c r="G40" s="1121"/>
      <c r="H40" s="1121"/>
      <c r="I40" s="1121"/>
      <c r="J40" s="1121"/>
      <c r="K40" s="1121"/>
      <c r="L40" s="1121"/>
      <c r="M40" s="1121"/>
      <c r="N40" s="1121"/>
      <c r="O40" s="1121"/>
      <c r="P40" s="1121"/>
      <c r="Q40" s="1121"/>
    </row>
    <row r="41" spans="2:17" ht="16.5" customHeight="1" x14ac:dyDescent="0.2">
      <c r="C41" s="280"/>
      <c r="D41" s="1121"/>
      <c r="E41" s="1121"/>
      <c r="F41" s="1121"/>
      <c r="G41" s="1121"/>
      <c r="H41" s="1121"/>
      <c r="I41" s="1121"/>
      <c r="J41" s="1121"/>
      <c r="K41" s="1121"/>
      <c r="L41" s="1121"/>
      <c r="M41" s="1121"/>
      <c r="N41" s="1121"/>
      <c r="O41" s="1121"/>
      <c r="P41" s="1121"/>
      <c r="Q41" s="1121"/>
    </row>
    <row r="42" spans="2:17" ht="16.5" customHeight="1" x14ac:dyDescent="0.2">
      <c r="C42" s="280"/>
      <c r="D42" s="1121"/>
      <c r="E42" s="1121"/>
      <c r="F42" s="1121"/>
      <c r="G42" s="1121"/>
      <c r="H42" s="1121"/>
      <c r="I42" s="1121"/>
      <c r="J42" s="1121"/>
      <c r="K42" s="1121"/>
      <c r="L42" s="1121"/>
      <c r="M42" s="1121"/>
      <c r="N42" s="1121"/>
      <c r="O42" s="1121"/>
      <c r="P42" s="1121"/>
      <c r="Q42" s="1121"/>
    </row>
    <row r="43" spans="2:17" ht="16.5" customHeight="1" x14ac:dyDescent="0.2">
      <c r="C43" s="280"/>
      <c r="D43" s="1121"/>
      <c r="E43" s="1121"/>
      <c r="F43" s="1121"/>
      <c r="G43" s="1121"/>
      <c r="H43" s="1121"/>
      <c r="I43" s="1121"/>
      <c r="J43" s="1121"/>
      <c r="K43" s="1121"/>
      <c r="L43" s="1121"/>
      <c r="M43" s="1121"/>
      <c r="N43" s="1121"/>
      <c r="O43" s="1121"/>
      <c r="P43" s="1121"/>
      <c r="Q43" s="1121"/>
    </row>
    <row r="44" spans="2:17" ht="16.5" customHeight="1" x14ac:dyDescent="0.2">
      <c r="C44" s="280"/>
      <c r="D44" s="1121"/>
      <c r="E44" s="1121"/>
      <c r="F44" s="1121"/>
      <c r="G44" s="1121"/>
      <c r="H44" s="1121"/>
      <c r="I44" s="1121"/>
      <c r="J44" s="1121"/>
      <c r="K44" s="1121"/>
      <c r="L44" s="1121"/>
      <c r="M44" s="1121"/>
      <c r="N44" s="1121"/>
      <c r="O44" s="1121"/>
      <c r="P44" s="1121"/>
      <c r="Q44" s="1121"/>
    </row>
    <row r="45" spans="2:17" ht="16.5" customHeight="1" x14ac:dyDescent="0.2">
      <c r="C45" s="280"/>
      <c r="D45" s="1121"/>
      <c r="E45" s="1121"/>
      <c r="F45" s="1121"/>
      <c r="G45" s="1121"/>
      <c r="H45" s="1121"/>
      <c r="I45" s="1121"/>
      <c r="J45" s="1121"/>
      <c r="K45" s="1121"/>
      <c r="L45" s="1121"/>
      <c r="M45" s="1121"/>
      <c r="N45" s="1121"/>
      <c r="O45" s="1121"/>
      <c r="P45" s="1121"/>
      <c r="Q45" s="1121"/>
    </row>
    <row r="46" spans="2:17" ht="16.5" customHeight="1" x14ac:dyDescent="0.2">
      <c r="C46" s="280"/>
      <c r="D46" s="1121"/>
      <c r="E46" s="1121"/>
      <c r="F46" s="1121"/>
      <c r="G46" s="1121"/>
      <c r="H46" s="1121"/>
      <c r="I46" s="1121"/>
      <c r="J46" s="1121"/>
      <c r="K46" s="1121"/>
      <c r="L46" s="1121"/>
      <c r="M46" s="1121"/>
      <c r="N46" s="1121"/>
      <c r="O46" s="1121"/>
      <c r="P46" s="1121"/>
      <c r="Q46" s="1121"/>
    </row>
    <row r="47" spans="2:17" ht="16.5" customHeight="1" x14ac:dyDescent="0.2">
      <c r="C47" s="280"/>
      <c r="D47" s="1121"/>
      <c r="E47" s="1121"/>
      <c r="F47" s="1121"/>
      <c r="G47" s="1121"/>
      <c r="H47" s="1121"/>
      <c r="I47" s="1121"/>
      <c r="J47" s="1121"/>
      <c r="K47" s="1121"/>
      <c r="L47" s="1121"/>
      <c r="M47" s="1121"/>
      <c r="N47" s="1121"/>
      <c r="O47" s="1121"/>
      <c r="P47" s="1121"/>
      <c r="Q47" s="1121"/>
    </row>
    <row r="48" spans="2:17" ht="16.5" customHeight="1" x14ac:dyDescent="0.2">
      <c r="C48" s="38"/>
      <c r="D48" s="1121"/>
      <c r="E48" s="1121"/>
      <c r="F48" s="1121"/>
      <c r="G48" s="1121"/>
      <c r="H48" s="1121"/>
      <c r="I48" s="1121"/>
      <c r="J48" s="1121"/>
      <c r="K48" s="1121"/>
      <c r="L48" s="1121"/>
      <c r="M48" s="1121"/>
      <c r="N48" s="1121"/>
      <c r="O48" s="1121"/>
      <c r="P48" s="1121"/>
      <c r="Q48" s="1121"/>
    </row>
    <row r="50" spans="16:17" x14ac:dyDescent="0.2">
      <c r="P50" s="3"/>
      <c r="Q50" s="151" t="s">
        <v>787</v>
      </c>
    </row>
  </sheetData>
  <mergeCells count="11">
    <mergeCell ref="D46:Q46"/>
    <mergeCell ref="D47:Q47"/>
    <mergeCell ref="D48:Q48"/>
    <mergeCell ref="D4:P6"/>
    <mergeCell ref="D41:Q41"/>
    <mergeCell ref="D42:Q42"/>
    <mergeCell ref="D43:Q43"/>
    <mergeCell ref="D44:Q44"/>
    <mergeCell ref="D45:Q45"/>
    <mergeCell ref="D40:Q40"/>
    <mergeCell ref="D39:Q39"/>
  </mergeCells>
  <phoneticPr fontId="2"/>
  <pageMargins left="0.98425196850393704" right="0.59055118110236227" top="0.78740157480314965" bottom="0.59055118110236227" header="0.31496062992125984" footer="0.31496062992125984"/>
  <pageSetup paperSize="9" orientation="portrait" blackAndWhite="1"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J40"/>
  <sheetViews>
    <sheetView showGridLines="0" view="pageBreakPreview" zoomScaleNormal="100" zoomScaleSheetLayoutView="100" workbookViewId="0">
      <selection activeCell="B2" sqref="B2"/>
    </sheetView>
  </sheetViews>
  <sheetFormatPr defaultColWidth="1" defaultRowHeight="13" x14ac:dyDescent="0.2"/>
  <cols>
    <col min="1" max="1" width="1.7265625" style="3" customWidth="1"/>
    <col min="2" max="2" width="1" style="3" customWidth="1"/>
    <col min="3" max="3" width="28.26953125" style="3" customWidth="1"/>
    <col min="4" max="4" width="19.08984375" style="3" customWidth="1"/>
    <col min="5" max="6" width="13" style="3" customWidth="1"/>
    <col min="7" max="7" width="9.08984375" style="3" customWidth="1"/>
    <col min="8" max="9" width="1.26953125" style="65" customWidth="1"/>
    <col min="10" max="10" width="7.26953125" style="3" customWidth="1"/>
    <col min="11" max="254" width="9" style="3" customWidth="1"/>
    <col min="255" max="255" width="1.7265625" style="3" customWidth="1"/>
    <col min="256" max="16384" width="1" style="3"/>
  </cols>
  <sheetData>
    <row r="1" spans="2:10" x14ac:dyDescent="0.2">
      <c r="B1" s="46" t="s">
        <v>1078</v>
      </c>
      <c r="D1" s="138"/>
    </row>
    <row r="2" spans="2:10" x14ac:dyDescent="0.2">
      <c r="J2" s="65"/>
    </row>
    <row r="3" spans="2:10" ht="17.25" customHeight="1" x14ac:dyDescent="0.2">
      <c r="B3" s="221"/>
      <c r="C3" s="11" t="s">
        <v>742</v>
      </c>
    </row>
    <row r="4" spans="2:10" ht="6.75" customHeight="1" x14ac:dyDescent="0.2">
      <c r="B4" s="221"/>
    </row>
    <row r="5" spans="2:10" ht="19.5" customHeight="1" x14ac:dyDescent="0.2">
      <c r="C5" s="219" t="s">
        <v>743</v>
      </c>
      <c r="D5" s="219" t="s">
        <v>744</v>
      </c>
      <c r="E5" s="281" t="s">
        <v>745</v>
      </c>
      <c r="F5" s="282" t="s">
        <v>746</v>
      </c>
      <c r="G5" s="281" t="s">
        <v>747</v>
      </c>
    </row>
    <row r="6" spans="2:10" ht="19.5" customHeight="1" x14ac:dyDescent="0.2">
      <c r="C6" s="246"/>
      <c r="D6" s="161"/>
      <c r="E6" s="283" t="s">
        <v>748</v>
      </c>
      <c r="F6" s="284" t="s">
        <v>749</v>
      </c>
      <c r="G6" s="285" t="s">
        <v>750</v>
      </c>
    </row>
    <row r="7" spans="2:10" s="65" customFormat="1" ht="15" customHeight="1" x14ac:dyDescent="0.2">
      <c r="B7" s="3"/>
      <c r="C7" s="286" t="s">
        <v>751</v>
      </c>
      <c r="D7" s="287"/>
      <c r="E7" s="282"/>
      <c r="F7" s="288"/>
      <c r="G7" s="281"/>
      <c r="J7" s="3"/>
    </row>
    <row r="8" spans="2:10" s="65" customFormat="1" ht="24" customHeight="1" x14ac:dyDescent="0.2">
      <c r="B8" s="3"/>
      <c r="C8" s="289"/>
      <c r="D8" s="290"/>
      <c r="E8" s="291"/>
      <c r="F8" s="291"/>
      <c r="G8" s="292"/>
      <c r="J8" s="3"/>
    </row>
    <row r="9" spans="2:10" s="65" customFormat="1" ht="24" customHeight="1" x14ac:dyDescent="0.2">
      <c r="B9" s="3"/>
      <c r="C9" s="293"/>
      <c r="D9" s="294"/>
      <c r="E9" s="291"/>
      <c r="F9" s="291"/>
      <c r="G9" s="295"/>
      <c r="J9" s="3"/>
    </row>
    <row r="10" spans="2:10" s="65" customFormat="1" ht="24" customHeight="1" x14ac:dyDescent="0.2">
      <c r="B10" s="3"/>
      <c r="C10" s="296"/>
      <c r="D10" s="297"/>
      <c r="E10" s="298"/>
      <c r="F10" s="298"/>
      <c r="G10" s="295"/>
      <c r="J10" s="3"/>
    </row>
    <row r="11" spans="2:10" s="65" customFormat="1" ht="24" customHeight="1" x14ac:dyDescent="0.2">
      <c r="B11" s="3"/>
      <c r="C11" s="299"/>
      <c r="D11" s="294"/>
      <c r="E11" s="291"/>
      <c r="F11" s="291"/>
      <c r="G11" s="292"/>
      <c r="J11" s="3"/>
    </row>
    <row r="12" spans="2:10" s="65" customFormat="1" ht="24" customHeight="1" x14ac:dyDescent="0.2">
      <c r="B12" s="300"/>
      <c r="C12" s="301"/>
      <c r="D12" s="294"/>
      <c r="E12" s="291"/>
      <c r="F12" s="291"/>
      <c r="G12" s="292"/>
      <c r="J12" s="3"/>
    </row>
    <row r="13" spans="2:10" s="65" customFormat="1" ht="24" customHeight="1" x14ac:dyDescent="0.2">
      <c r="B13" s="3"/>
      <c r="C13" s="302"/>
      <c r="D13" s="297"/>
      <c r="E13" s="298"/>
      <c r="F13" s="298"/>
      <c r="G13" s="295"/>
      <c r="J13" s="3"/>
    </row>
    <row r="14" spans="2:10" s="65" customFormat="1" ht="24" customHeight="1" x14ac:dyDescent="0.2">
      <c r="B14" s="3"/>
      <c r="C14" s="299"/>
      <c r="D14" s="294"/>
      <c r="E14" s="291"/>
      <c r="F14" s="291"/>
      <c r="G14" s="292"/>
      <c r="J14" s="3"/>
    </row>
    <row r="15" spans="2:10" s="65" customFormat="1" ht="24" customHeight="1" x14ac:dyDescent="0.2">
      <c r="B15" s="3"/>
      <c r="C15" s="299"/>
      <c r="D15" s="294"/>
      <c r="E15" s="291"/>
      <c r="F15" s="291"/>
      <c r="G15" s="292"/>
      <c r="J15" s="3"/>
    </row>
    <row r="16" spans="2:10" s="65" customFormat="1" ht="24" customHeight="1" x14ac:dyDescent="0.2">
      <c r="B16" s="3"/>
      <c r="C16" s="299"/>
      <c r="D16" s="294"/>
      <c r="E16" s="291"/>
      <c r="F16" s="291"/>
      <c r="G16" s="292"/>
      <c r="J16" s="3"/>
    </row>
    <row r="17" spans="2:10" s="65" customFormat="1" ht="24" customHeight="1" x14ac:dyDescent="0.2">
      <c r="B17" s="3"/>
      <c r="C17" s="302"/>
      <c r="D17" s="297"/>
      <c r="E17" s="298"/>
      <c r="F17" s="298"/>
      <c r="G17" s="295"/>
      <c r="J17" s="3"/>
    </row>
    <row r="18" spans="2:10" s="65" customFormat="1" ht="24" customHeight="1" x14ac:dyDescent="0.2">
      <c r="B18" s="3"/>
      <c r="C18" s="299"/>
      <c r="D18" s="294"/>
      <c r="E18" s="291"/>
      <c r="F18" s="291"/>
      <c r="G18" s="292"/>
      <c r="J18" s="3"/>
    </row>
    <row r="19" spans="2:10" s="65" customFormat="1" ht="24" customHeight="1" x14ac:dyDescent="0.2">
      <c r="B19" s="3"/>
      <c r="C19" s="299"/>
      <c r="D19" s="294"/>
      <c r="E19" s="291"/>
      <c r="F19" s="291"/>
      <c r="G19" s="292"/>
      <c r="J19" s="3"/>
    </row>
    <row r="20" spans="2:10" s="65" customFormat="1" ht="24" customHeight="1" x14ac:dyDescent="0.2">
      <c r="B20" s="3"/>
      <c r="C20" s="302"/>
      <c r="D20" s="297"/>
      <c r="E20" s="298"/>
      <c r="F20" s="298"/>
      <c r="G20" s="295"/>
      <c r="J20" s="3"/>
    </row>
    <row r="21" spans="2:10" s="65" customFormat="1" ht="24" customHeight="1" x14ac:dyDescent="0.2">
      <c r="B21" s="3"/>
      <c r="C21" s="299"/>
      <c r="D21" s="294"/>
      <c r="E21" s="291"/>
      <c r="F21" s="291"/>
      <c r="G21" s="292"/>
      <c r="J21" s="3"/>
    </row>
    <row r="22" spans="2:10" s="65" customFormat="1" ht="24" customHeight="1" x14ac:dyDescent="0.2">
      <c r="B22" s="3"/>
      <c r="C22" s="299"/>
      <c r="D22" s="294"/>
      <c r="E22" s="291"/>
      <c r="F22" s="291"/>
      <c r="G22" s="292"/>
      <c r="J22" s="3"/>
    </row>
    <row r="23" spans="2:10" s="65" customFormat="1" ht="24" customHeight="1" x14ac:dyDescent="0.2">
      <c r="B23" s="3"/>
      <c r="C23" s="299"/>
      <c r="D23" s="294"/>
      <c r="E23" s="291"/>
      <c r="F23" s="291"/>
      <c r="G23" s="292"/>
      <c r="J23" s="3"/>
    </row>
    <row r="24" spans="2:10" s="65" customFormat="1" ht="24" customHeight="1" x14ac:dyDescent="0.2">
      <c r="B24" s="11"/>
      <c r="C24" s="299"/>
      <c r="D24" s="294"/>
      <c r="E24" s="291"/>
      <c r="F24" s="291"/>
      <c r="G24" s="292"/>
      <c r="J24" s="3"/>
    </row>
    <row r="25" spans="2:10" s="65" customFormat="1" ht="24" customHeight="1" x14ac:dyDescent="0.2">
      <c r="B25" s="3"/>
      <c r="C25" s="299"/>
      <c r="D25" s="294"/>
      <c r="E25" s="291"/>
      <c r="F25" s="291"/>
      <c r="G25" s="292"/>
      <c r="J25" s="3"/>
    </row>
    <row r="26" spans="2:10" s="65" customFormat="1" ht="24" customHeight="1" x14ac:dyDescent="0.2">
      <c r="B26" s="3"/>
      <c r="C26" s="299"/>
      <c r="D26" s="294"/>
      <c r="E26" s="291"/>
      <c r="F26" s="291"/>
      <c r="G26" s="292"/>
      <c r="J26" s="3"/>
    </row>
    <row r="27" spans="2:10" s="65" customFormat="1" ht="24" customHeight="1" x14ac:dyDescent="0.2">
      <c r="B27" s="3"/>
      <c r="C27" s="299"/>
      <c r="D27" s="294"/>
      <c r="E27" s="291"/>
      <c r="F27" s="291"/>
      <c r="G27" s="292"/>
      <c r="J27" s="3"/>
    </row>
    <row r="28" spans="2:10" ht="24" customHeight="1" x14ac:dyDescent="0.2">
      <c r="C28" s="299"/>
      <c r="D28" s="294"/>
      <c r="E28" s="291"/>
      <c r="F28" s="291"/>
      <c r="G28" s="292"/>
    </row>
    <row r="29" spans="2:10" ht="24" customHeight="1" x14ac:dyDescent="0.2">
      <c r="C29" s="299"/>
      <c r="D29" s="294"/>
      <c r="E29" s="291"/>
      <c r="F29" s="291"/>
      <c r="G29" s="292"/>
    </row>
    <row r="30" spans="2:10" ht="24" customHeight="1" x14ac:dyDescent="0.2">
      <c r="C30" s="299"/>
      <c r="D30" s="294"/>
      <c r="E30" s="291"/>
      <c r="F30" s="291"/>
      <c r="G30" s="292"/>
    </row>
    <row r="31" spans="2:10" ht="8.25" customHeight="1" x14ac:dyDescent="0.2"/>
    <row r="32" spans="2:10" x14ac:dyDescent="0.2">
      <c r="C32" s="49" t="s">
        <v>752</v>
      </c>
      <c r="D32" s="12"/>
      <c r="E32" s="12"/>
      <c r="F32" s="12"/>
      <c r="G32" s="12"/>
    </row>
    <row r="33" spans="3:7" x14ac:dyDescent="0.2">
      <c r="C33" s="49" t="s">
        <v>753</v>
      </c>
      <c r="D33" s="12"/>
      <c r="E33" s="12"/>
      <c r="F33" s="12"/>
      <c r="G33" s="12"/>
    </row>
    <row r="34" spans="3:7" x14ac:dyDescent="0.2">
      <c r="C34" s="49" t="s">
        <v>275</v>
      </c>
      <c r="D34" s="12"/>
      <c r="E34" s="12"/>
      <c r="F34" s="12"/>
      <c r="G34" s="12"/>
    </row>
    <row r="35" spans="3:7" x14ac:dyDescent="0.2">
      <c r="C35" s="12" t="s">
        <v>754</v>
      </c>
      <c r="D35" s="12"/>
      <c r="E35" s="12"/>
      <c r="F35" s="12"/>
      <c r="G35" s="12"/>
    </row>
    <row r="36" spans="3:7" ht="21" customHeight="1" x14ac:dyDescent="0.2">
      <c r="C36" s="1194" t="s">
        <v>755</v>
      </c>
      <c r="D36" s="1195"/>
      <c r="E36" s="1195"/>
      <c r="F36" s="1195"/>
      <c r="G36" s="1195"/>
    </row>
    <row r="37" spans="3:7" ht="16.5" customHeight="1" x14ac:dyDescent="0.2">
      <c r="C37" s="1195"/>
      <c r="D37" s="1195"/>
      <c r="E37" s="1195"/>
      <c r="F37" s="1195"/>
      <c r="G37" s="1195"/>
    </row>
    <row r="38" spans="3:7" ht="16.5" customHeight="1" x14ac:dyDescent="0.2">
      <c r="C38" s="303"/>
      <c r="D38" s="303"/>
      <c r="E38" s="303"/>
      <c r="F38" s="303"/>
      <c r="G38" s="151" t="s">
        <v>787</v>
      </c>
    </row>
    <row r="39" spans="3:7" ht="16.5" customHeight="1" x14ac:dyDescent="0.2">
      <c r="C39" s="242"/>
      <c r="D39" s="242"/>
      <c r="E39" s="242"/>
      <c r="F39" s="242"/>
      <c r="G39" s="242"/>
    </row>
    <row r="40" spans="3:7" x14ac:dyDescent="0.2">
      <c r="G40" s="38"/>
    </row>
  </sheetData>
  <mergeCells count="1">
    <mergeCell ref="C36:G37"/>
  </mergeCells>
  <phoneticPr fontId="2"/>
  <pageMargins left="0.98425196850393704" right="0.59055118110236227" top="0.74803149606299213"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9" r:id="rId4" name="Group Box 3">
              <controlPr defaultSize="0" autoFill="0" autoPict="0">
                <anchor moveWithCells="1">
                  <from>
                    <xdr:col>6</xdr:col>
                    <xdr:colOff>0</xdr:colOff>
                    <xdr:row>8</xdr:row>
                    <xdr:rowOff>0</xdr:rowOff>
                  </from>
                  <to>
                    <xdr:col>9</xdr:col>
                    <xdr:colOff>488950</xdr:colOff>
                    <xdr:row>9</xdr:row>
                    <xdr:rowOff>0</xdr:rowOff>
                  </to>
                </anchor>
              </controlPr>
            </control>
          </mc:Choice>
        </mc:AlternateContent>
        <mc:AlternateContent xmlns:mc="http://schemas.openxmlformats.org/markup-compatibility/2006">
          <mc:Choice Requires="x14">
            <control shapeId="14342" r:id="rId5" name="Group Box 6">
              <controlPr defaultSize="0" autoFill="0" autoPict="0">
                <anchor moveWithCells="1">
                  <from>
                    <xdr:col>6</xdr:col>
                    <xdr:colOff>0</xdr:colOff>
                    <xdr:row>9</xdr:row>
                    <xdr:rowOff>0</xdr:rowOff>
                  </from>
                  <to>
                    <xdr:col>9</xdr:col>
                    <xdr:colOff>488950</xdr:colOff>
                    <xdr:row>10</xdr:row>
                    <xdr:rowOff>0</xdr:rowOff>
                  </to>
                </anchor>
              </controlPr>
            </control>
          </mc:Choice>
        </mc:AlternateContent>
        <mc:AlternateContent xmlns:mc="http://schemas.openxmlformats.org/markup-compatibility/2006">
          <mc:Choice Requires="x14">
            <control shapeId="14345" r:id="rId6" name="Group Box 9">
              <controlPr defaultSize="0" autoFill="0" autoPict="0">
                <anchor moveWithCells="1">
                  <from>
                    <xdr:col>6</xdr:col>
                    <xdr:colOff>0</xdr:colOff>
                    <xdr:row>10</xdr:row>
                    <xdr:rowOff>0</xdr:rowOff>
                  </from>
                  <to>
                    <xdr:col>9</xdr:col>
                    <xdr:colOff>488950</xdr:colOff>
                    <xdr:row>11</xdr:row>
                    <xdr:rowOff>0</xdr:rowOff>
                  </to>
                </anchor>
              </controlPr>
            </control>
          </mc:Choice>
        </mc:AlternateContent>
        <mc:AlternateContent xmlns:mc="http://schemas.openxmlformats.org/markup-compatibility/2006">
          <mc:Choice Requires="x14">
            <control shapeId="14348" r:id="rId7" name="Group Box 12">
              <controlPr defaultSize="0" autoFill="0" autoPict="0">
                <anchor moveWithCells="1">
                  <from>
                    <xdr:col>6</xdr:col>
                    <xdr:colOff>0</xdr:colOff>
                    <xdr:row>11</xdr:row>
                    <xdr:rowOff>0</xdr:rowOff>
                  </from>
                  <to>
                    <xdr:col>9</xdr:col>
                    <xdr:colOff>488950</xdr:colOff>
                    <xdr:row>12</xdr:row>
                    <xdr:rowOff>0</xdr:rowOff>
                  </to>
                </anchor>
              </controlPr>
            </control>
          </mc:Choice>
        </mc:AlternateContent>
        <mc:AlternateContent xmlns:mc="http://schemas.openxmlformats.org/markup-compatibility/2006">
          <mc:Choice Requires="x14">
            <control shapeId="14351" r:id="rId8" name="Group Box 15">
              <controlPr defaultSize="0" autoFill="0" autoPict="0">
                <anchor moveWithCells="1">
                  <from>
                    <xdr:col>6</xdr:col>
                    <xdr:colOff>0</xdr:colOff>
                    <xdr:row>12</xdr:row>
                    <xdr:rowOff>0</xdr:rowOff>
                  </from>
                  <to>
                    <xdr:col>9</xdr:col>
                    <xdr:colOff>488950</xdr:colOff>
                    <xdr:row>13</xdr:row>
                    <xdr:rowOff>0</xdr:rowOff>
                  </to>
                </anchor>
              </controlPr>
            </control>
          </mc:Choice>
        </mc:AlternateContent>
        <mc:AlternateContent xmlns:mc="http://schemas.openxmlformats.org/markup-compatibility/2006">
          <mc:Choice Requires="x14">
            <control shapeId="14354" r:id="rId9" name="Group Box 18">
              <controlPr defaultSize="0" autoFill="0" autoPict="0">
                <anchor moveWithCells="1">
                  <from>
                    <xdr:col>6</xdr:col>
                    <xdr:colOff>0</xdr:colOff>
                    <xdr:row>13</xdr:row>
                    <xdr:rowOff>0</xdr:rowOff>
                  </from>
                  <to>
                    <xdr:col>9</xdr:col>
                    <xdr:colOff>488950</xdr:colOff>
                    <xdr:row>14</xdr:row>
                    <xdr:rowOff>0</xdr:rowOff>
                  </to>
                </anchor>
              </controlPr>
            </control>
          </mc:Choice>
        </mc:AlternateContent>
        <mc:AlternateContent xmlns:mc="http://schemas.openxmlformats.org/markup-compatibility/2006">
          <mc:Choice Requires="x14">
            <control shapeId="14357" r:id="rId10" name="Group Box 21">
              <controlPr defaultSize="0" autoFill="0" autoPict="0">
                <anchor moveWithCells="1">
                  <from>
                    <xdr:col>6</xdr:col>
                    <xdr:colOff>0</xdr:colOff>
                    <xdr:row>14</xdr:row>
                    <xdr:rowOff>0</xdr:rowOff>
                  </from>
                  <to>
                    <xdr:col>9</xdr:col>
                    <xdr:colOff>488950</xdr:colOff>
                    <xdr:row>15</xdr:row>
                    <xdr:rowOff>0</xdr:rowOff>
                  </to>
                </anchor>
              </controlPr>
            </control>
          </mc:Choice>
        </mc:AlternateContent>
        <mc:AlternateContent xmlns:mc="http://schemas.openxmlformats.org/markup-compatibility/2006">
          <mc:Choice Requires="x14">
            <control shapeId="14360" r:id="rId11" name="Group Box 24">
              <controlPr defaultSize="0" autoFill="0" autoPict="0">
                <anchor moveWithCells="1">
                  <from>
                    <xdr:col>6</xdr:col>
                    <xdr:colOff>0</xdr:colOff>
                    <xdr:row>15</xdr:row>
                    <xdr:rowOff>0</xdr:rowOff>
                  </from>
                  <to>
                    <xdr:col>9</xdr:col>
                    <xdr:colOff>488950</xdr:colOff>
                    <xdr:row>16</xdr:row>
                    <xdr:rowOff>0</xdr:rowOff>
                  </to>
                </anchor>
              </controlPr>
            </control>
          </mc:Choice>
        </mc:AlternateContent>
        <mc:AlternateContent xmlns:mc="http://schemas.openxmlformats.org/markup-compatibility/2006">
          <mc:Choice Requires="x14">
            <control shapeId="14363" r:id="rId12" name="Group Box 27">
              <controlPr defaultSize="0" autoFill="0" autoPict="0">
                <anchor moveWithCells="1">
                  <from>
                    <xdr:col>6</xdr:col>
                    <xdr:colOff>0</xdr:colOff>
                    <xdr:row>16</xdr:row>
                    <xdr:rowOff>0</xdr:rowOff>
                  </from>
                  <to>
                    <xdr:col>9</xdr:col>
                    <xdr:colOff>488950</xdr:colOff>
                    <xdr:row>17</xdr:row>
                    <xdr:rowOff>0</xdr:rowOff>
                  </to>
                </anchor>
              </controlPr>
            </control>
          </mc:Choice>
        </mc:AlternateContent>
        <mc:AlternateContent xmlns:mc="http://schemas.openxmlformats.org/markup-compatibility/2006">
          <mc:Choice Requires="x14">
            <control shapeId="14366" r:id="rId13" name="Group Box 30">
              <controlPr defaultSize="0" autoFill="0" autoPict="0">
                <anchor moveWithCells="1">
                  <from>
                    <xdr:col>6</xdr:col>
                    <xdr:colOff>0</xdr:colOff>
                    <xdr:row>17</xdr:row>
                    <xdr:rowOff>0</xdr:rowOff>
                  </from>
                  <to>
                    <xdr:col>9</xdr:col>
                    <xdr:colOff>488950</xdr:colOff>
                    <xdr:row>18</xdr:row>
                    <xdr:rowOff>0</xdr:rowOff>
                  </to>
                </anchor>
              </controlPr>
            </control>
          </mc:Choice>
        </mc:AlternateContent>
        <mc:AlternateContent xmlns:mc="http://schemas.openxmlformats.org/markup-compatibility/2006">
          <mc:Choice Requires="x14">
            <control shapeId="14369" r:id="rId14" name="Group Box 33">
              <controlPr defaultSize="0" autoFill="0" autoPict="0">
                <anchor moveWithCells="1">
                  <from>
                    <xdr:col>6</xdr:col>
                    <xdr:colOff>0</xdr:colOff>
                    <xdr:row>17</xdr:row>
                    <xdr:rowOff>0</xdr:rowOff>
                  </from>
                  <to>
                    <xdr:col>9</xdr:col>
                    <xdr:colOff>488950</xdr:colOff>
                    <xdr:row>18</xdr:row>
                    <xdr:rowOff>0</xdr:rowOff>
                  </to>
                </anchor>
              </controlPr>
            </control>
          </mc:Choice>
        </mc:AlternateContent>
        <mc:AlternateContent xmlns:mc="http://schemas.openxmlformats.org/markup-compatibility/2006">
          <mc:Choice Requires="x14">
            <control shapeId="14372" r:id="rId15" name="Group Box 36">
              <controlPr defaultSize="0" autoFill="0" autoPict="0">
                <anchor moveWithCells="1">
                  <from>
                    <xdr:col>6</xdr:col>
                    <xdr:colOff>0</xdr:colOff>
                    <xdr:row>18</xdr:row>
                    <xdr:rowOff>0</xdr:rowOff>
                  </from>
                  <to>
                    <xdr:col>9</xdr:col>
                    <xdr:colOff>488950</xdr:colOff>
                    <xdr:row>19</xdr:row>
                    <xdr:rowOff>0</xdr:rowOff>
                  </to>
                </anchor>
              </controlPr>
            </control>
          </mc:Choice>
        </mc:AlternateContent>
        <mc:AlternateContent xmlns:mc="http://schemas.openxmlformats.org/markup-compatibility/2006">
          <mc:Choice Requires="x14">
            <control shapeId="14375" r:id="rId16" name="Group Box 39">
              <controlPr defaultSize="0" autoFill="0" autoPict="0">
                <anchor moveWithCells="1">
                  <from>
                    <xdr:col>6</xdr:col>
                    <xdr:colOff>0</xdr:colOff>
                    <xdr:row>19</xdr:row>
                    <xdr:rowOff>0</xdr:rowOff>
                  </from>
                  <to>
                    <xdr:col>9</xdr:col>
                    <xdr:colOff>488950</xdr:colOff>
                    <xdr:row>20</xdr:row>
                    <xdr:rowOff>0</xdr:rowOff>
                  </to>
                </anchor>
              </controlPr>
            </control>
          </mc:Choice>
        </mc:AlternateContent>
        <mc:AlternateContent xmlns:mc="http://schemas.openxmlformats.org/markup-compatibility/2006">
          <mc:Choice Requires="x14">
            <control shapeId="14378" r:id="rId17" name="Group Box 42">
              <controlPr defaultSize="0" autoFill="0" autoPict="0">
                <anchor moveWithCells="1">
                  <from>
                    <xdr:col>6</xdr:col>
                    <xdr:colOff>0</xdr:colOff>
                    <xdr:row>20</xdr:row>
                    <xdr:rowOff>0</xdr:rowOff>
                  </from>
                  <to>
                    <xdr:col>9</xdr:col>
                    <xdr:colOff>488950</xdr:colOff>
                    <xdr:row>21</xdr:row>
                    <xdr:rowOff>0</xdr:rowOff>
                  </to>
                </anchor>
              </controlPr>
            </control>
          </mc:Choice>
        </mc:AlternateContent>
        <mc:AlternateContent xmlns:mc="http://schemas.openxmlformats.org/markup-compatibility/2006">
          <mc:Choice Requires="x14">
            <control shapeId="14381" r:id="rId18" name="Group Box 45">
              <controlPr defaultSize="0" autoFill="0" autoPict="0">
                <anchor moveWithCells="1">
                  <from>
                    <xdr:col>6</xdr:col>
                    <xdr:colOff>0</xdr:colOff>
                    <xdr:row>21</xdr:row>
                    <xdr:rowOff>0</xdr:rowOff>
                  </from>
                  <to>
                    <xdr:col>9</xdr:col>
                    <xdr:colOff>488950</xdr:colOff>
                    <xdr:row>22</xdr:row>
                    <xdr:rowOff>0</xdr:rowOff>
                  </to>
                </anchor>
              </controlPr>
            </control>
          </mc:Choice>
        </mc:AlternateContent>
        <mc:AlternateContent xmlns:mc="http://schemas.openxmlformats.org/markup-compatibility/2006">
          <mc:Choice Requires="x14">
            <control shapeId="14384" r:id="rId19" name="Group Box 48">
              <controlPr defaultSize="0" autoFill="0" autoPict="0">
                <anchor moveWithCells="1">
                  <from>
                    <xdr:col>6</xdr:col>
                    <xdr:colOff>0</xdr:colOff>
                    <xdr:row>22</xdr:row>
                    <xdr:rowOff>0</xdr:rowOff>
                  </from>
                  <to>
                    <xdr:col>9</xdr:col>
                    <xdr:colOff>488950</xdr:colOff>
                    <xdr:row>23</xdr:row>
                    <xdr:rowOff>0</xdr:rowOff>
                  </to>
                </anchor>
              </controlPr>
            </control>
          </mc:Choice>
        </mc:AlternateContent>
        <mc:AlternateContent xmlns:mc="http://schemas.openxmlformats.org/markup-compatibility/2006">
          <mc:Choice Requires="x14">
            <control shapeId="14387" r:id="rId20" name="Group Box 51">
              <controlPr defaultSize="0" autoFill="0" autoPict="0">
                <anchor moveWithCells="1">
                  <from>
                    <xdr:col>6</xdr:col>
                    <xdr:colOff>0</xdr:colOff>
                    <xdr:row>23</xdr:row>
                    <xdr:rowOff>0</xdr:rowOff>
                  </from>
                  <to>
                    <xdr:col>9</xdr:col>
                    <xdr:colOff>488950</xdr:colOff>
                    <xdr:row>24</xdr:row>
                    <xdr:rowOff>0</xdr:rowOff>
                  </to>
                </anchor>
              </controlPr>
            </control>
          </mc:Choice>
        </mc:AlternateContent>
        <mc:AlternateContent xmlns:mc="http://schemas.openxmlformats.org/markup-compatibility/2006">
          <mc:Choice Requires="x14">
            <control shapeId="14390" r:id="rId21" name="Group Box 54">
              <controlPr defaultSize="0" autoFill="0" autoPict="0">
                <anchor moveWithCells="1">
                  <from>
                    <xdr:col>6</xdr:col>
                    <xdr:colOff>0</xdr:colOff>
                    <xdr:row>24</xdr:row>
                    <xdr:rowOff>0</xdr:rowOff>
                  </from>
                  <to>
                    <xdr:col>9</xdr:col>
                    <xdr:colOff>488950</xdr:colOff>
                    <xdr:row>25</xdr:row>
                    <xdr:rowOff>0</xdr:rowOff>
                  </to>
                </anchor>
              </controlPr>
            </control>
          </mc:Choice>
        </mc:AlternateContent>
        <mc:AlternateContent xmlns:mc="http://schemas.openxmlformats.org/markup-compatibility/2006">
          <mc:Choice Requires="x14">
            <control shapeId="14393" r:id="rId22" name="Group Box 57">
              <controlPr defaultSize="0" autoFill="0" autoPict="0">
                <anchor moveWithCells="1">
                  <from>
                    <xdr:col>6</xdr:col>
                    <xdr:colOff>0</xdr:colOff>
                    <xdr:row>25</xdr:row>
                    <xdr:rowOff>0</xdr:rowOff>
                  </from>
                  <to>
                    <xdr:col>9</xdr:col>
                    <xdr:colOff>488950</xdr:colOff>
                    <xdr:row>26</xdr:row>
                    <xdr:rowOff>0</xdr:rowOff>
                  </to>
                </anchor>
              </controlPr>
            </control>
          </mc:Choice>
        </mc:AlternateContent>
        <mc:AlternateContent xmlns:mc="http://schemas.openxmlformats.org/markup-compatibility/2006">
          <mc:Choice Requires="x14">
            <control shapeId="14396" r:id="rId23" name="Group Box 60">
              <controlPr defaultSize="0" autoFill="0" autoPict="0">
                <anchor moveWithCells="1">
                  <from>
                    <xdr:col>6</xdr:col>
                    <xdr:colOff>0</xdr:colOff>
                    <xdr:row>26</xdr:row>
                    <xdr:rowOff>0</xdr:rowOff>
                  </from>
                  <to>
                    <xdr:col>9</xdr:col>
                    <xdr:colOff>488950</xdr:colOff>
                    <xdr:row>27</xdr:row>
                    <xdr:rowOff>0</xdr:rowOff>
                  </to>
                </anchor>
              </controlPr>
            </control>
          </mc:Choice>
        </mc:AlternateContent>
        <mc:AlternateContent xmlns:mc="http://schemas.openxmlformats.org/markup-compatibility/2006">
          <mc:Choice Requires="x14">
            <control shapeId="14399" r:id="rId24" name="Group Box 63">
              <controlPr defaultSize="0" autoFill="0" autoPict="0">
                <anchor moveWithCells="1">
                  <from>
                    <xdr:col>6</xdr:col>
                    <xdr:colOff>0</xdr:colOff>
                    <xdr:row>27</xdr:row>
                    <xdr:rowOff>0</xdr:rowOff>
                  </from>
                  <to>
                    <xdr:col>9</xdr:col>
                    <xdr:colOff>488950</xdr:colOff>
                    <xdr:row>28</xdr:row>
                    <xdr:rowOff>0</xdr:rowOff>
                  </to>
                </anchor>
              </controlPr>
            </control>
          </mc:Choice>
        </mc:AlternateContent>
        <mc:AlternateContent xmlns:mc="http://schemas.openxmlformats.org/markup-compatibility/2006">
          <mc:Choice Requires="x14">
            <control shapeId="14402" r:id="rId25" name="Group Box 66">
              <controlPr defaultSize="0" autoFill="0" autoPict="0">
                <anchor moveWithCells="1">
                  <from>
                    <xdr:col>6</xdr:col>
                    <xdr:colOff>0</xdr:colOff>
                    <xdr:row>29</xdr:row>
                    <xdr:rowOff>0</xdr:rowOff>
                  </from>
                  <to>
                    <xdr:col>9</xdr:col>
                    <xdr:colOff>488950</xdr:colOff>
                    <xdr:row>30</xdr:row>
                    <xdr:rowOff>0</xdr:rowOff>
                  </to>
                </anchor>
              </controlPr>
            </control>
          </mc:Choice>
        </mc:AlternateContent>
        <mc:AlternateContent xmlns:mc="http://schemas.openxmlformats.org/markup-compatibility/2006">
          <mc:Choice Requires="x14">
            <control shapeId="14405" r:id="rId26" name="Group Box 69">
              <controlPr defaultSize="0" autoFill="0" autoPict="0">
                <anchor moveWithCells="1">
                  <from>
                    <xdr:col>6</xdr:col>
                    <xdr:colOff>0</xdr:colOff>
                    <xdr:row>30</xdr:row>
                    <xdr:rowOff>0</xdr:rowOff>
                  </from>
                  <to>
                    <xdr:col>9</xdr:col>
                    <xdr:colOff>488950</xdr:colOff>
                    <xdr:row>32</xdr:row>
                    <xdr:rowOff>19050</xdr:rowOff>
                  </to>
                </anchor>
              </controlPr>
            </control>
          </mc:Choice>
        </mc:AlternateContent>
        <mc:AlternateContent xmlns:mc="http://schemas.openxmlformats.org/markup-compatibility/2006">
          <mc:Choice Requires="x14">
            <control shapeId="14408" r:id="rId27" name="Group Box 72">
              <controlPr defaultSize="0" autoFill="0" autoPict="0">
                <anchor moveWithCells="1">
                  <from>
                    <xdr:col>6</xdr:col>
                    <xdr:colOff>0</xdr:colOff>
                    <xdr:row>6</xdr:row>
                    <xdr:rowOff>127000</xdr:rowOff>
                  </from>
                  <to>
                    <xdr:col>9</xdr:col>
                    <xdr:colOff>488950</xdr:colOff>
                    <xdr:row>8</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A1:U32"/>
  <sheetViews>
    <sheetView showGridLines="0" view="pageBreakPreview" zoomScaleNormal="100" zoomScaleSheetLayoutView="100" workbookViewId="0">
      <selection activeCell="G8" sqref="G8"/>
    </sheetView>
  </sheetViews>
  <sheetFormatPr defaultColWidth="9" defaultRowHeight="13" x14ac:dyDescent="0.2"/>
  <cols>
    <col min="1" max="3" width="1.453125" style="3" customWidth="1"/>
    <col min="4" max="4" width="26.7265625" style="3" customWidth="1"/>
    <col min="5" max="5" width="7.08984375" style="3" customWidth="1"/>
    <col min="6" max="17" width="8.7265625" style="3" customWidth="1"/>
    <col min="18" max="18" width="10" style="3" customWidth="1"/>
    <col min="19" max="19" width="1.26953125" style="3" customWidth="1"/>
    <col min="20" max="20" width="3.08984375" style="3" customWidth="1"/>
    <col min="21" max="16384" width="9" style="3"/>
  </cols>
  <sheetData>
    <row r="1" spans="1:21" ht="20.5" customHeight="1" x14ac:dyDescent="0.2">
      <c r="A1" s="46" t="s">
        <v>1079</v>
      </c>
    </row>
    <row r="2" spans="1:21" ht="20.5" customHeight="1" x14ac:dyDescent="0.2">
      <c r="B2" s="3" t="s">
        <v>514</v>
      </c>
      <c r="D2" s="84"/>
      <c r="E2" s="84"/>
      <c r="F2" s="84"/>
      <c r="G2" s="84"/>
      <c r="H2" s="84"/>
      <c r="I2" s="84"/>
      <c r="J2" s="84"/>
      <c r="K2" s="84"/>
      <c r="L2" s="84"/>
      <c r="M2" s="84"/>
    </row>
    <row r="3" spans="1:21" ht="21.65" customHeight="1" x14ac:dyDescent="0.2">
      <c r="C3" s="931" t="str">
        <f>IF('別紙2-3'!D61="","",'別紙2-3'!D61&amp;"年度")</f>
        <v/>
      </c>
      <c r="D3" s="931"/>
      <c r="E3" s="77" t="s">
        <v>183</v>
      </c>
      <c r="F3" s="77" t="s">
        <v>184</v>
      </c>
      <c r="G3" s="77" t="s">
        <v>185</v>
      </c>
      <c r="H3" s="77" t="s">
        <v>186</v>
      </c>
      <c r="I3" s="77" t="s">
        <v>187</v>
      </c>
      <c r="J3" s="77" t="s">
        <v>188</v>
      </c>
      <c r="K3" s="77" t="s">
        <v>189</v>
      </c>
      <c r="L3" s="77" t="s">
        <v>190</v>
      </c>
      <c r="M3" s="77" t="s">
        <v>191</v>
      </c>
      <c r="N3" s="77" t="s">
        <v>192</v>
      </c>
      <c r="O3" s="77" t="s">
        <v>193</v>
      </c>
      <c r="P3" s="77" t="s">
        <v>194</v>
      </c>
      <c r="Q3" s="77" t="s">
        <v>195</v>
      </c>
      <c r="R3" s="76" t="s">
        <v>147</v>
      </c>
    </row>
    <row r="4" spans="1:21" ht="21.65" customHeight="1" x14ac:dyDescent="0.2">
      <c r="C4" s="1020" t="s">
        <v>901</v>
      </c>
      <c r="D4" s="840"/>
      <c r="E4" s="77" t="s">
        <v>273</v>
      </c>
      <c r="F4" s="304" t="str">
        <f>IF('別紙2-3'!D52="","",'別紙2-3'!D52)</f>
        <v/>
      </c>
      <c r="G4" s="304" t="str">
        <f>IF('別紙2-3'!E52="","",'別紙2-3'!E52)</f>
        <v/>
      </c>
      <c r="H4" s="304" t="str">
        <f>IF('別紙2-3'!F52="","",'別紙2-3'!F52)</f>
        <v/>
      </c>
      <c r="I4" s="304" t="str">
        <f>IF('別紙2-3'!G52="","",'別紙2-3'!G52)</f>
        <v/>
      </c>
      <c r="J4" s="304" t="str">
        <f>IF('別紙2-3'!H52="","",'別紙2-3'!H52)</f>
        <v/>
      </c>
      <c r="K4" s="304" t="str">
        <f>IF('別紙2-3'!I52="","",'別紙2-3'!I52)</f>
        <v/>
      </c>
      <c r="L4" s="304" t="str">
        <f>IF('別紙2-3'!J52="","",'別紙2-3'!J52)</f>
        <v/>
      </c>
      <c r="M4" s="304" t="str">
        <f>IF('別紙2-3'!K52="","",'別紙2-3'!K52)</f>
        <v/>
      </c>
      <c r="N4" s="304" t="str">
        <f>IF('別紙2-3'!L52="","",'別紙2-3'!L52)</f>
        <v/>
      </c>
      <c r="O4" s="304" t="str">
        <f>IF('別紙2-3'!M52="","",'別紙2-3'!M52)</f>
        <v/>
      </c>
      <c r="P4" s="304" t="str">
        <f>IF('別紙2-3'!N52="","",'別紙2-3'!N52)</f>
        <v/>
      </c>
      <c r="Q4" s="304" t="str">
        <f>IF('別紙2-3'!O52="","",'別紙2-3'!O52)</f>
        <v/>
      </c>
      <c r="R4" s="305" t="str">
        <f>IF(COUNT(F4:Q4)=0,"",SUM(F4:Q4))</f>
        <v/>
      </c>
      <c r="U4" s="3" t="s">
        <v>268</v>
      </c>
    </row>
    <row r="5" spans="1:21" ht="21.65" customHeight="1" x14ac:dyDescent="0.2">
      <c r="C5" s="1020" t="s">
        <v>858</v>
      </c>
      <c r="D5" s="840"/>
      <c r="E5" s="76" t="s">
        <v>317</v>
      </c>
      <c r="F5" s="304" t="str">
        <f>IF('別紙2-3'!D53="","",'別紙2-3'!D53)</f>
        <v/>
      </c>
      <c r="G5" s="304" t="str">
        <f>IF('別紙2-3'!E53="","",'別紙2-3'!E53)</f>
        <v/>
      </c>
      <c r="H5" s="304" t="str">
        <f>IF('別紙2-3'!F53="","",'別紙2-3'!F53)</f>
        <v/>
      </c>
      <c r="I5" s="304" t="str">
        <f>IF('別紙2-3'!G53="","",'別紙2-3'!G53)</f>
        <v/>
      </c>
      <c r="J5" s="304" t="str">
        <f>IF('別紙2-3'!H53="","",'別紙2-3'!H53)</f>
        <v/>
      </c>
      <c r="K5" s="304" t="str">
        <f>IF('別紙2-3'!I53="","",'別紙2-3'!I53)</f>
        <v/>
      </c>
      <c r="L5" s="304" t="str">
        <f>IF('別紙2-3'!J53="","",'別紙2-3'!J53)</f>
        <v/>
      </c>
      <c r="M5" s="304" t="str">
        <f>IF('別紙2-3'!K53="","",'別紙2-3'!K53)</f>
        <v/>
      </c>
      <c r="N5" s="304" t="str">
        <f>IF('別紙2-3'!L53="","",'別紙2-3'!L53)</f>
        <v/>
      </c>
      <c r="O5" s="304" t="str">
        <f>IF('別紙2-3'!M53="","",'別紙2-3'!M53)</f>
        <v/>
      </c>
      <c r="P5" s="304" t="str">
        <f>IF('別紙2-3'!N53="","",'別紙2-3'!N53)</f>
        <v/>
      </c>
      <c r="Q5" s="304" t="str">
        <f>IF('別紙2-3'!O53="","",'別紙2-3'!O53)</f>
        <v/>
      </c>
      <c r="R5" s="305" t="str">
        <f>IF(COUNT(F5:Q5)=0,"",SUM(F5:Q5))</f>
        <v/>
      </c>
      <c r="U5" s="65" t="s">
        <v>269</v>
      </c>
    </row>
    <row r="6" spans="1:21" ht="21.65" customHeight="1" x14ac:dyDescent="0.2">
      <c r="C6" s="935" t="s">
        <v>267</v>
      </c>
      <c r="D6" s="816"/>
      <c r="E6" s="77" t="s">
        <v>756</v>
      </c>
      <c r="F6" s="306" t="str">
        <f>IF('別紙2-3'!D51="","",'別紙2-3'!D51)</f>
        <v/>
      </c>
      <c r="G6" s="306" t="str">
        <f>IF('別紙2-3'!E51="","",'別紙2-3'!E51)</f>
        <v/>
      </c>
      <c r="H6" s="306" t="str">
        <f>IF('別紙2-3'!F51="","",'別紙2-3'!F51)</f>
        <v/>
      </c>
      <c r="I6" s="306" t="str">
        <f>IF('別紙2-3'!G51="","",'別紙2-3'!G51)</f>
        <v/>
      </c>
      <c r="J6" s="306" t="str">
        <f>IF('別紙2-3'!H51="","",'別紙2-3'!H51)</f>
        <v/>
      </c>
      <c r="K6" s="306" t="str">
        <f>IF('別紙2-3'!I51="","",'別紙2-3'!I51)</f>
        <v/>
      </c>
      <c r="L6" s="306" t="str">
        <f>IF('別紙2-3'!J51="","",'別紙2-3'!J51)</f>
        <v/>
      </c>
      <c r="M6" s="306" t="str">
        <f>IF('別紙2-3'!K51="","",'別紙2-3'!K51)</f>
        <v/>
      </c>
      <c r="N6" s="306" t="str">
        <f>IF('別紙2-3'!L51="","",'別紙2-3'!L51)</f>
        <v/>
      </c>
      <c r="O6" s="306" t="str">
        <f>IF('別紙2-3'!M51="","",'別紙2-3'!M51)</f>
        <v/>
      </c>
      <c r="P6" s="306" t="str">
        <f>IF('別紙2-3'!N51="","",'別紙2-3'!N51)</f>
        <v/>
      </c>
      <c r="Q6" s="306" t="str">
        <f>IF('別紙2-3'!O51="","",'別紙2-3'!O51)</f>
        <v/>
      </c>
      <c r="R6" s="306" t="str">
        <f>IF(COUNT(F6:Q6)=0,"",SUM(F6:Q6))</f>
        <v/>
      </c>
      <c r="U6" s="65" t="s">
        <v>269</v>
      </c>
    </row>
    <row r="7" spans="1:21" ht="21.65" customHeight="1" x14ac:dyDescent="0.2">
      <c r="C7" s="938"/>
      <c r="D7" s="940"/>
      <c r="E7" s="77" t="s">
        <v>273</v>
      </c>
      <c r="F7" s="305" t="str">
        <f>IF(F6="","",F6*45/3.6)</f>
        <v/>
      </c>
      <c r="G7" s="305" t="str">
        <f t="shared" ref="G7:Q7" si="0">IF(G6="","",G6*45/3.6)</f>
        <v/>
      </c>
      <c r="H7" s="305" t="str">
        <f t="shared" si="0"/>
        <v/>
      </c>
      <c r="I7" s="305" t="str">
        <f t="shared" si="0"/>
        <v/>
      </c>
      <c r="J7" s="305" t="str">
        <f t="shared" si="0"/>
        <v/>
      </c>
      <c r="K7" s="305" t="str">
        <f t="shared" si="0"/>
        <v/>
      </c>
      <c r="L7" s="305" t="str">
        <f t="shared" si="0"/>
        <v/>
      </c>
      <c r="M7" s="305" t="str">
        <f t="shared" si="0"/>
        <v/>
      </c>
      <c r="N7" s="305" t="str">
        <f t="shared" si="0"/>
        <v/>
      </c>
      <c r="O7" s="305" t="str">
        <f t="shared" si="0"/>
        <v/>
      </c>
      <c r="P7" s="305" t="str">
        <f t="shared" si="0"/>
        <v/>
      </c>
      <c r="Q7" s="305" t="str">
        <f t="shared" si="0"/>
        <v/>
      </c>
      <c r="R7" s="305" t="str">
        <f>IF(COUNT(F7:Q7)=0,"",SUM(F7:Q7))</f>
        <v/>
      </c>
      <c r="U7" s="65" t="s">
        <v>269</v>
      </c>
    </row>
    <row r="8" spans="1:21" ht="33.75" customHeight="1" x14ac:dyDescent="0.2">
      <c r="C8" s="1197" t="s">
        <v>274</v>
      </c>
      <c r="D8" s="683"/>
      <c r="E8" s="77" t="s">
        <v>272</v>
      </c>
      <c r="F8" s="305" t="str">
        <f>IF('別紙2-3'!D50="","",'別紙2-3'!D50)</f>
        <v/>
      </c>
      <c r="G8" s="305" t="str">
        <f>IF('別紙2-3'!E50="","",'別紙2-3'!E50)</f>
        <v/>
      </c>
      <c r="H8" s="305" t="str">
        <f>IF('別紙2-3'!F50="","",'別紙2-3'!F50)</f>
        <v/>
      </c>
      <c r="I8" s="305" t="str">
        <f>IF('別紙2-3'!G50="","",'別紙2-3'!G50)</f>
        <v/>
      </c>
      <c r="J8" s="305" t="str">
        <f>IF('別紙2-3'!H50="","",'別紙2-3'!H50)</f>
        <v/>
      </c>
      <c r="K8" s="305" t="str">
        <f>IF('別紙2-3'!I50="","",'別紙2-3'!I50)</f>
        <v/>
      </c>
      <c r="L8" s="305" t="str">
        <f>IF('別紙2-3'!J50="","",'別紙2-3'!J50)</f>
        <v/>
      </c>
      <c r="M8" s="305" t="str">
        <f>IF('別紙2-3'!K50="","",'別紙2-3'!K50)</f>
        <v/>
      </c>
      <c r="N8" s="305" t="str">
        <f>IF('別紙2-3'!L50="","",'別紙2-3'!L50)</f>
        <v/>
      </c>
      <c r="O8" s="305" t="str">
        <f>IF('別紙2-3'!M50="","",'別紙2-3'!M50)</f>
        <v/>
      </c>
      <c r="P8" s="305" t="str">
        <f>IF('別紙2-3'!N50="","",'別紙2-3'!N50)</f>
        <v/>
      </c>
      <c r="Q8" s="305" t="str">
        <f>IF('別紙2-3'!O50="","",'別紙2-3'!O50)</f>
        <v/>
      </c>
      <c r="R8" s="305" t="str">
        <f>IF(F8="","",SUM(F8:Q8))</f>
        <v/>
      </c>
      <c r="U8" s="39" t="e">
        <f>F5/3.6</f>
        <v>#VALUE!</v>
      </c>
    </row>
    <row r="9" spans="1:21" ht="21" customHeight="1" x14ac:dyDescent="0.2">
      <c r="C9" s="1197" t="s">
        <v>911</v>
      </c>
      <c r="D9" s="673"/>
      <c r="E9" s="146" t="s">
        <v>480</v>
      </c>
      <c r="F9" s="306" t="str">
        <f>IF('別紙2-3'!D57="","",'別紙2-3'!D57)</f>
        <v/>
      </c>
      <c r="G9" s="306" t="str">
        <f>IF('別紙2-3'!E57="","",'別紙2-3'!E57)</f>
        <v/>
      </c>
      <c r="H9" s="306" t="str">
        <f>IF('別紙2-3'!F57="","",'別紙2-3'!F57)</f>
        <v/>
      </c>
      <c r="I9" s="306" t="str">
        <f>IF('別紙2-3'!G57="","",'別紙2-3'!G57)</f>
        <v/>
      </c>
      <c r="J9" s="306" t="str">
        <f>IF('別紙2-3'!H57="","",'別紙2-3'!H57)</f>
        <v/>
      </c>
      <c r="K9" s="306" t="str">
        <f>IF('別紙2-3'!I57="","",'別紙2-3'!I57)</f>
        <v/>
      </c>
      <c r="L9" s="306" t="str">
        <f>IF('別紙2-3'!J57="","",'別紙2-3'!J57)</f>
        <v/>
      </c>
      <c r="M9" s="306" t="str">
        <f>IF('別紙2-3'!K57="","",'別紙2-3'!K57)</f>
        <v/>
      </c>
      <c r="N9" s="306" t="str">
        <f>IF('別紙2-3'!L57="","",'別紙2-3'!L57)</f>
        <v/>
      </c>
      <c r="O9" s="306" t="str">
        <f>IF('別紙2-3'!M57="","",'別紙2-3'!M57)</f>
        <v/>
      </c>
      <c r="P9" s="306" t="str">
        <f>IF('別紙2-3'!N57="","",'別紙2-3'!N57)</f>
        <v/>
      </c>
      <c r="Q9" s="306" t="str">
        <f>IF('別紙2-3'!O57="","",'別紙2-3'!O57)</f>
        <v/>
      </c>
      <c r="R9" s="306" t="str">
        <f>IF('別紙2-3'!D70="","",'別紙2-3'!D70)</f>
        <v/>
      </c>
      <c r="U9" s="39"/>
    </row>
    <row r="10" spans="1:21" ht="21" customHeight="1" x14ac:dyDescent="0.2">
      <c r="C10" s="1197" t="s">
        <v>919</v>
      </c>
      <c r="D10" s="673"/>
      <c r="E10" s="146" t="s">
        <v>480</v>
      </c>
      <c r="F10" s="306" t="str">
        <f>IF('別紙2-3'!D58="","",'別紙2-3'!D58)</f>
        <v/>
      </c>
      <c r="G10" s="306" t="str">
        <f>IF('別紙2-3'!E58="","",'別紙2-3'!E58)</f>
        <v/>
      </c>
      <c r="H10" s="306" t="str">
        <f>IF('別紙2-3'!F58="","",'別紙2-3'!F58)</f>
        <v/>
      </c>
      <c r="I10" s="306" t="str">
        <f>IF('別紙2-3'!G58="","",'別紙2-3'!G58)</f>
        <v/>
      </c>
      <c r="J10" s="306" t="str">
        <f>IF('別紙2-3'!H58="","",'別紙2-3'!H58)</f>
        <v/>
      </c>
      <c r="K10" s="306" t="str">
        <f>IF('別紙2-3'!I58="","",'別紙2-3'!I58)</f>
        <v/>
      </c>
      <c r="L10" s="306" t="str">
        <f>IF('別紙2-3'!J58="","",'別紙2-3'!J58)</f>
        <v/>
      </c>
      <c r="M10" s="306" t="str">
        <f>IF('別紙2-3'!K58="","",'別紙2-3'!K58)</f>
        <v/>
      </c>
      <c r="N10" s="306" t="str">
        <f>IF('別紙2-3'!L58="","",'別紙2-3'!L58)</f>
        <v/>
      </c>
      <c r="O10" s="306" t="str">
        <f>IF('別紙2-3'!M58="","",'別紙2-3'!M58)</f>
        <v/>
      </c>
      <c r="P10" s="306" t="str">
        <f>IF('別紙2-3'!N58="","",'別紙2-3'!N58)</f>
        <v/>
      </c>
      <c r="Q10" s="306" t="str">
        <f>IF('別紙2-3'!O58="","",'別紙2-3'!O58)</f>
        <v/>
      </c>
      <c r="R10" s="306" t="str">
        <f>IF('別紙2-3'!D71="","",'別紙2-3'!D71)</f>
        <v/>
      </c>
      <c r="U10" s="39"/>
    </row>
    <row r="11" spans="1:21" ht="28.9" customHeight="1" x14ac:dyDescent="0.2">
      <c r="C11" s="1197" t="s">
        <v>921</v>
      </c>
      <c r="D11" s="673"/>
      <c r="E11" s="146" t="s">
        <v>480</v>
      </c>
      <c r="F11" s="306" t="str">
        <f>IF(F9="","",SUM(F9:F10))</f>
        <v/>
      </c>
      <c r="G11" s="306" t="str">
        <f t="shared" ref="G11:Q11" si="1">IF(G9="","",SUM(G9:G10))</f>
        <v/>
      </c>
      <c r="H11" s="306" t="str">
        <f t="shared" si="1"/>
        <v/>
      </c>
      <c r="I11" s="306" t="str">
        <f t="shared" si="1"/>
        <v/>
      </c>
      <c r="J11" s="306" t="str">
        <f t="shared" si="1"/>
        <v/>
      </c>
      <c r="K11" s="306" t="str">
        <f t="shared" si="1"/>
        <v/>
      </c>
      <c r="L11" s="306" t="str">
        <f t="shared" si="1"/>
        <v/>
      </c>
      <c r="M11" s="306" t="str">
        <f t="shared" si="1"/>
        <v/>
      </c>
      <c r="N11" s="306" t="str">
        <f t="shared" si="1"/>
        <v/>
      </c>
      <c r="O11" s="306" t="str">
        <f t="shared" si="1"/>
        <v/>
      </c>
      <c r="P11" s="306" t="str">
        <f t="shared" si="1"/>
        <v/>
      </c>
      <c r="Q11" s="306" t="str">
        <f t="shared" si="1"/>
        <v/>
      </c>
      <c r="R11" s="306" t="str">
        <f>IF(R9="","",SUM(R9:R10))</f>
        <v/>
      </c>
      <c r="U11" s="39"/>
    </row>
    <row r="12" spans="1:21" ht="31.15" customHeight="1" x14ac:dyDescent="0.2">
      <c r="C12" s="1198" t="s">
        <v>999</v>
      </c>
      <c r="D12" s="1199"/>
      <c r="E12" s="146" t="s">
        <v>829</v>
      </c>
      <c r="F12" s="306" t="str">
        <f>IF('別紙2-3'!D59="","",'別紙2-3'!D59)</f>
        <v/>
      </c>
      <c r="G12" s="306" t="str">
        <f>IF('別紙2-3'!E59="","",'別紙2-3'!E59)</f>
        <v/>
      </c>
      <c r="H12" s="306" t="str">
        <f>IF('別紙2-3'!F59="","",'別紙2-3'!F59)</f>
        <v/>
      </c>
      <c r="I12" s="306" t="str">
        <f>IF('別紙2-3'!G59="","",'別紙2-3'!G59)</f>
        <v/>
      </c>
      <c r="J12" s="306" t="str">
        <f>IF('別紙2-3'!H59="","",'別紙2-3'!H59)</f>
        <v/>
      </c>
      <c r="K12" s="306" t="str">
        <f>IF('別紙2-3'!I59="","",'別紙2-3'!I59)</f>
        <v/>
      </c>
      <c r="L12" s="306" t="str">
        <f>IF('別紙2-3'!J59="","",'別紙2-3'!J59)</f>
        <v/>
      </c>
      <c r="M12" s="306" t="str">
        <f>IF('別紙2-3'!K59="","",'別紙2-3'!K59)</f>
        <v/>
      </c>
      <c r="N12" s="306" t="str">
        <f>IF('別紙2-3'!L59="","",'別紙2-3'!L59)</f>
        <v/>
      </c>
      <c r="O12" s="306" t="str">
        <f>IF('別紙2-3'!M59="","",'別紙2-3'!M59)</f>
        <v/>
      </c>
      <c r="P12" s="306" t="str">
        <f>IF('別紙2-3'!N59="","",'別紙2-3'!N59)</f>
        <v/>
      </c>
      <c r="Q12" s="306" t="str">
        <f>IF('別紙2-3'!O59="","",'別紙2-3'!O59)</f>
        <v/>
      </c>
      <c r="R12" s="306" t="str">
        <f>IF('別紙2-3'!D72="","",'別紙2-3'!D72)</f>
        <v/>
      </c>
      <c r="U12" s="65" t="e">
        <f>F8*F32/1000</f>
        <v>#VALUE!</v>
      </c>
    </row>
    <row r="13" spans="1:21" ht="21" customHeight="1" x14ac:dyDescent="0.2">
      <c r="C13" s="1197" t="s">
        <v>931</v>
      </c>
      <c r="D13" s="673"/>
      <c r="E13" s="77" t="s">
        <v>363</v>
      </c>
      <c r="F13" s="381"/>
      <c r="G13" s="381"/>
      <c r="H13" s="381"/>
      <c r="I13" s="381"/>
      <c r="J13" s="381"/>
      <c r="K13" s="381"/>
      <c r="L13" s="381"/>
      <c r="M13" s="381"/>
      <c r="N13" s="381"/>
      <c r="O13" s="381"/>
      <c r="P13" s="381"/>
      <c r="Q13" s="381"/>
      <c r="R13" s="306" t="str">
        <f>IF(SUM(F13:Q13)&gt;0,SUM(F13:Q13),"")</f>
        <v/>
      </c>
      <c r="U13" s="65"/>
    </row>
    <row r="14" spans="1:21" ht="21" customHeight="1" x14ac:dyDescent="0.2">
      <c r="C14" s="1197" t="s">
        <v>932</v>
      </c>
      <c r="D14" s="673"/>
      <c r="E14" s="76" t="s">
        <v>128</v>
      </c>
      <c r="F14" s="307"/>
      <c r="G14" s="307"/>
      <c r="H14" s="307"/>
      <c r="I14" s="307"/>
      <c r="J14" s="307"/>
      <c r="K14" s="307"/>
      <c r="L14" s="307"/>
      <c r="M14" s="307"/>
      <c r="N14" s="307"/>
      <c r="O14" s="307"/>
      <c r="P14" s="307"/>
      <c r="Q14" s="307"/>
      <c r="R14" s="305" t="str">
        <f>IF(SUM(F14:Q14)&gt;0,SUM(F14:Q14),"")</f>
        <v/>
      </c>
      <c r="U14" s="65"/>
    </row>
    <row r="15" spans="1:21" ht="21" customHeight="1" x14ac:dyDescent="0.2">
      <c r="C15" s="1197" t="s">
        <v>525</v>
      </c>
      <c r="D15" s="673"/>
      <c r="E15" s="76" t="s">
        <v>402</v>
      </c>
      <c r="F15" s="307"/>
      <c r="G15" s="307"/>
      <c r="H15" s="307"/>
      <c r="I15" s="307"/>
      <c r="J15" s="307"/>
      <c r="K15" s="307"/>
      <c r="L15" s="307"/>
      <c r="M15" s="307"/>
      <c r="N15" s="307"/>
      <c r="O15" s="307"/>
      <c r="P15" s="307"/>
      <c r="Q15" s="307"/>
      <c r="R15" s="305" t="str">
        <f>IF(SUM(F15:Q15)&gt;0,SUM(F15:Q15),"")</f>
        <v/>
      </c>
      <c r="U15" s="65"/>
    </row>
    <row r="16" spans="1:21" ht="21" customHeight="1" x14ac:dyDescent="0.2">
      <c r="C16" s="1197" t="s">
        <v>912</v>
      </c>
      <c r="D16" s="673"/>
      <c r="E16" s="76" t="s">
        <v>480</v>
      </c>
      <c r="F16" s="382" t="str">
        <f t="shared" ref="F16:R16" si="2">IF(F13="","",F13/F4*100)</f>
        <v/>
      </c>
      <c r="G16" s="382" t="str">
        <f t="shared" si="2"/>
        <v/>
      </c>
      <c r="H16" s="382" t="str">
        <f t="shared" si="2"/>
        <v/>
      </c>
      <c r="I16" s="382" t="str">
        <f t="shared" si="2"/>
        <v/>
      </c>
      <c r="J16" s="382" t="str">
        <f t="shared" si="2"/>
        <v/>
      </c>
      <c r="K16" s="382" t="str">
        <f t="shared" si="2"/>
        <v/>
      </c>
      <c r="L16" s="382" t="str">
        <f t="shared" si="2"/>
        <v/>
      </c>
      <c r="M16" s="382" t="str">
        <f t="shared" si="2"/>
        <v/>
      </c>
      <c r="N16" s="382" t="str">
        <f t="shared" si="2"/>
        <v/>
      </c>
      <c r="O16" s="382" t="str">
        <f t="shared" si="2"/>
        <v/>
      </c>
      <c r="P16" s="382" t="str">
        <f t="shared" si="2"/>
        <v/>
      </c>
      <c r="Q16" s="382" t="str">
        <f t="shared" si="2"/>
        <v/>
      </c>
      <c r="R16" s="306" t="str">
        <f t="shared" si="2"/>
        <v/>
      </c>
      <c r="U16" s="65"/>
    </row>
    <row r="17" spans="3:21" ht="21" customHeight="1" x14ac:dyDescent="0.2">
      <c r="C17" s="1197" t="s">
        <v>913</v>
      </c>
      <c r="D17" s="673"/>
      <c r="E17" s="76" t="s">
        <v>480</v>
      </c>
      <c r="F17" s="382" t="str">
        <f t="shared" ref="F17:R17" si="3">IF(F14="","",F14/F5*100)</f>
        <v/>
      </c>
      <c r="G17" s="382" t="str">
        <f t="shared" si="3"/>
        <v/>
      </c>
      <c r="H17" s="382" t="str">
        <f t="shared" si="3"/>
        <v/>
      </c>
      <c r="I17" s="382" t="str">
        <f t="shared" si="3"/>
        <v/>
      </c>
      <c r="J17" s="382" t="str">
        <f t="shared" si="3"/>
        <v/>
      </c>
      <c r="K17" s="382" t="str">
        <f t="shared" si="3"/>
        <v/>
      </c>
      <c r="L17" s="382" t="str">
        <f t="shared" si="3"/>
        <v/>
      </c>
      <c r="M17" s="382" t="str">
        <f t="shared" si="3"/>
        <v/>
      </c>
      <c r="N17" s="382" t="str">
        <f t="shared" si="3"/>
        <v/>
      </c>
      <c r="O17" s="382" t="str">
        <f t="shared" si="3"/>
        <v/>
      </c>
      <c r="P17" s="382" t="str">
        <f t="shared" si="3"/>
        <v/>
      </c>
      <c r="Q17" s="382" t="str">
        <f t="shared" si="3"/>
        <v/>
      </c>
      <c r="R17" s="306" t="str">
        <f t="shared" si="3"/>
        <v/>
      </c>
      <c r="U17" s="65"/>
    </row>
    <row r="18" spans="3:21" ht="19.899999999999999" customHeight="1" x14ac:dyDescent="0.2">
      <c r="D18" s="49" t="s">
        <v>920</v>
      </c>
    </row>
    <row r="19" spans="3:21" ht="19.899999999999999" customHeight="1" x14ac:dyDescent="0.2">
      <c r="D19" s="12" t="s">
        <v>516</v>
      </c>
    </row>
    <row r="20" spans="3:21" ht="36" customHeight="1" x14ac:dyDescent="0.2">
      <c r="D20" s="793" t="s">
        <v>933</v>
      </c>
      <c r="E20" s="1196"/>
      <c r="F20" s="1196"/>
      <c r="G20" s="1196"/>
      <c r="H20" s="1196"/>
      <c r="I20" s="1196"/>
      <c r="J20" s="1196"/>
      <c r="K20" s="1196"/>
      <c r="L20" s="1196"/>
      <c r="M20" s="1196"/>
      <c r="N20" s="1196"/>
      <c r="O20" s="1196"/>
      <c r="P20" s="1196"/>
      <c r="Q20" s="1196"/>
      <c r="R20" s="1196"/>
    </row>
    <row r="21" spans="3:21" ht="36" customHeight="1" x14ac:dyDescent="0.2">
      <c r="D21" s="793" t="s">
        <v>934</v>
      </c>
      <c r="E21" s="1196"/>
      <c r="F21" s="1196"/>
      <c r="G21" s="1196"/>
      <c r="H21" s="1196"/>
      <c r="I21" s="1196"/>
      <c r="J21" s="1196"/>
      <c r="K21" s="1196"/>
      <c r="L21" s="1196"/>
      <c r="M21" s="1196"/>
      <c r="N21" s="1196"/>
      <c r="O21" s="1196"/>
      <c r="P21" s="1196"/>
      <c r="Q21" s="1196"/>
      <c r="R21" s="1196"/>
    </row>
    <row r="22" spans="3:21" ht="15.75" customHeight="1" x14ac:dyDescent="0.2">
      <c r="D22" s="9"/>
      <c r="U22" s="308" t="str">
        <f>IF(基本情報!J199="","",基本情報!J199)</f>
        <v>項目名</v>
      </c>
    </row>
    <row r="23" spans="3:21" ht="15.75" customHeight="1" x14ac:dyDescent="0.2">
      <c r="F23" s="309"/>
      <c r="G23" s="309"/>
      <c r="H23" s="309"/>
      <c r="I23" s="309"/>
      <c r="J23" s="309"/>
      <c r="K23" s="309"/>
      <c r="L23" s="309"/>
      <c r="M23" s="309"/>
      <c r="N23" s="309"/>
      <c r="O23" s="309"/>
      <c r="P23" s="309"/>
      <c r="Q23" s="309"/>
      <c r="R23" s="151" t="s">
        <v>783</v>
      </c>
      <c r="U23" s="308" t="str">
        <f>IF(基本情報!J202="","",基本情報!J202)</f>
        <v/>
      </c>
    </row>
    <row r="24" spans="3:21" x14ac:dyDescent="0.2">
      <c r="F24" s="309"/>
      <c r="G24" s="309"/>
      <c r="H24" s="309"/>
      <c r="I24" s="309"/>
      <c r="J24" s="309"/>
      <c r="K24" s="309"/>
      <c r="L24" s="309"/>
      <c r="M24" s="309"/>
      <c r="N24" s="309"/>
      <c r="O24" s="309"/>
      <c r="P24" s="309"/>
      <c r="Q24" s="309"/>
      <c r="R24" s="309"/>
    </row>
    <row r="25" spans="3:21" x14ac:dyDescent="0.2">
      <c r="F25" s="309"/>
      <c r="G25" s="309"/>
      <c r="H25" s="309"/>
      <c r="I25" s="309"/>
      <c r="J25" s="309"/>
      <c r="K25" s="309"/>
      <c r="L25" s="309"/>
      <c r="M25" s="309"/>
      <c r="N25" s="309"/>
      <c r="O25" s="309"/>
      <c r="P25" s="309"/>
      <c r="Q25" s="309"/>
      <c r="R25" s="309"/>
    </row>
    <row r="26" spans="3:21" x14ac:dyDescent="0.2">
      <c r="F26" s="309"/>
      <c r="G26" s="309"/>
      <c r="H26" s="309"/>
      <c r="I26" s="309"/>
      <c r="J26" s="309"/>
      <c r="K26" s="309"/>
      <c r="L26" s="309"/>
      <c r="M26" s="309"/>
      <c r="N26" s="309"/>
      <c r="O26" s="309"/>
      <c r="P26" s="309"/>
      <c r="Q26" s="309"/>
      <c r="R26" s="309"/>
    </row>
    <row r="27" spans="3:21" x14ac:dyDescent="0.2">
      <c r="F27" s="309"/>
      <c r="G27" s="309"/>
      <c r="H27" s="309"/>
      <c r="I27" s="309"/>
      <c r="J27" s="309"/>
      <c r="K27" s="309"/>
      <c r="L27" s="309"/>
      <c r="M27" s="309"/>
      <c r="N27" s="309"/>
      <c r="O27" s="309"/>
      <c r="P27" s="309"/>
      <c r="Q27" s="309"/>
      <c r="R27" s="309"/>
    </row>
    <row r="28" spans="3:21" x14ac:dyDescent="0.2">
      <c r="F28" s="309"/>
      <c r="G28" s="309"/>
      <c r="H28" s="309"/>
      <c r="I28" s="309"/>
      <c r="J28" s="309"/>
      <c r="K28" s="309"/>
      <c r="L28" s="309"/>
      <c r="M28" s="309"/>
      <c r="N28" s="309"/>
      <c r="O28" s="309"/>
      <c r="P28" s="309"/>
      <c r="Q28" s="309"/>
      <c r="R28" s="309"/>
    </row>
    <row r="29" spans="3:21" x14ac:dyDescent="0.2">
      <c r="F29" s="309"/>
      <c r="G29" s="309"/>
      <c r="H29" s="309"/>
      <c r="I29" s="309"/>
      <c r="J29" s="309"/>
      <c r="K29" s="309"/>
      <c r="L29" s="309"/>
      <c r="M29" s="309"/>
      <c r="N29" s="309"/>
      <c r="O29" s="309"/>
      <c r="P29" s="309"/>
      <c r="Q29" s="309"/>
      <c r="R29" s="309"/>
    </row>
    <row r="30" spans="3:21" x14ac:dyDescent="0.2">
      <c r="F30" s="309"/>
      <c r="G30" s="309"/>
      <c r="H30" s="309"/>
      <c r="I30" s="309"/>
      <c r="J30" s="309"/>
      <c r="K30" s="309"/>
      <c r="L30" s="309"/>
      <c r="M30" s="309"/>
      <c r="N30" s="309"/>
      <c r="O30" s="309"/>
      <c r="P30" s="309"/>
      <c r="Q30" s="309"/>
      <c r="R30" s="309"/>
    </row>
    <row r="31" spans="3:21" x14ac:dyDescent="0.2">
      <c r="F31" s="309"/>
      <c r="G31" s="309"/>
      <c r="H31" s="309"/>
      <c r="I31" s="309"/>
      <c r="J31" s="309"/>
      <c r="K31" s="309"/>
      <c r="L31" s="309"/>
      <c r="M31" s="309"/>
      <c r="N31" s="309"/>
      <c r="O31" s="309"/>
      <c r="P31" s="309"/>
      <c r="Q31" s="309"/>
      <c r="R31" s="309"/>
    </row>
    <row r="32" spans="3:21" x14ac:dyDescent="0.2">
      <c r="F32" s="309"/>
      <c r="G32" s="309"/>
      <c r="H32" s="309"/>
      <c r="I32" s="309"/>
      <c r="J32" s="309"/>
      <c r="K32" s="309"/>
      <c r="L32" s="309"/>
      <c r="M32" s="309"/>
      <c r="N32" s="309"/>
      <c r="O32" s="309"/>
      <c r="P32" s="309"/>
      <c r="Q32" s="309"/>
      <c r="R32" s="309"/>
    </row>
  </sheetData>
  <mergeCells count="16">
    <mergeCell ref="C3:D3"/>
    <mergeCell ref="C6:D7"/>
    <mergeCell ref="C12:D12"/>
    <mergeCell ref="C8:D8"/>
    <mergeCell ref="C9:D9"/>
    <mergeCell ref="C10:D10"/>
    <mergeCell ref="C11:D11"/>
    <mergeCell ref="C4:D4"/>
    <mergeCell ref="C5:D5"/>
    <mergeCell ref="D20:R20"/>
    <mergeCell ref="D21:R21"/>
    <mergeCell ref="C16:D16"/>
    <mergeCell ref="C13:D13"/>
    <mergeCell ref="C15:D15"/>
    <mergeCell ref="C17:D17"/>
    <mergeCell ref="C14:D14"/>
  </mergeCells>
  <phoneticPr fontId="2"/>
  <pageMargins left="0.19685039370078741" right="0.19685039370078741" top="0.98425196850393704" bottom="0.19685039370078741" header="0.31496062992125984" footer="0.31496062992125984"/>
  <pageSetup paperSize="9" scale="93" orientation="landscape" blackAndWhite="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U24"/>
  <sheetViews>
    <sheetView showGridLines="0" view="pageBreakPreview" zoomScaleNormal="100" zoomScaleSheetLayoutView="100" workbookViewId="0">
      <selection activeCell="A2" sqref="A2"/>
    </sheetView>
  </sheetViews>
  <sheetFormatPr defaultColWidth="9" defaultRowHeight="13" x14ac:dyDescent="0.2"/>
  <cols>
    <col min="1" max="1" width="4.36328125" style="3" customWidth="1"/>
    <col min="2" max="2" width="1.7265625" style="3" customWidth="1"/>
    <col min="3" max="6" width="9" style="3"/>
    <col min="7" max="7" width="9.453125" style="3" customWidth="1"/>
    <col min="8" max="8" width="6.453125" style="3" customWidth="1"/>
    <col min="9" max="10" width="9.453125" style="3" customWidth="1"/>
    <col min="11" max="11" width="6.453125" style="3" customWidth="1"/>
    <col min="12" max="13" width="9.453125" style="3" customWidth="1"/>
    <col min="14" max="14" width="6" style="3" customWidth="1"/>
    <col min="15" max="16" width="9.453125" style="3" customWidth="1"/>
    <col min="17" max="17" width="6.90625" style="3" customWidth="1"/>
    <col min="18" max="19" width="9" style="3"/>
    <col min="20" max="20" width="5.7265625" style="3" customWidth="1"/>
    <col min="21" max="16384" width="9" style="3"/>
  </cols>
  <sheetData>
    <row r="1" spans="1:21" x14ac:dyDescent="0.2">
      <c r="A1" s="46" t="s">
        <v>1080</v>
      </c>
    </row>
    <row r="2" spans="1:21" ht="18" customHeight="1" x14ac:dyDescent="0.2"/>
    <row r="3" spans="1:21" ht="18" customHeight="1" x14ac:dyDescent="0.2">
      <c r="A3" s="46" t="s">
        <v>758</v>
      </c>
    </row>
    <row r="4" spans="1:21" ht="18" customHeight="1" x14ac:dyDescent="0.2"/>
    <row r="5" spans="1:21" ht="18" customHeight="1" x14ac:dyDescent="0.2">
      <c r="A5" s="1204"/>
      <c r="B5" s="1205"/>
      <c r="C5" s="1205"/>
      <c r="D5" s="1205"/>
      <c r="E5" s="1205"/>
      <c r="F5" s="1206"/>
      <c r="G5" s="978" t="s">
        <v>364</v>
      </c>
      <c r="H5" s="847"/>
      <c r="I5" s="930"/>
      <c r="J5" s="978" t="s">
        <v>378</v>
      </c>
      <c r="K5" s="847"/>
      <c r="L5" s="930"/>
      <c r="M5" s="978"/>
      <c r="N5" s="847"/>
      <c r="O5" s="930"/>
      <c r="P5" s="978"/>
      <c r="Q5" s="847"/>
      <c r="R5" s="930"/>
      <c r="S5" s="978"/>
      <c r="T5" s="847"/>
      <c r="U5" s="930"/>
    </row>
    <row r="6" spans="1:21" ht="64.5" customHeight="1" x14ac:dyDescent="0.2">
      <c r="A6" s="1207"/>
      <c r="B6" s="1208"/>
      <c r="C6" s="1208"/>
      <c r="D6" s="1208"/>
      <c r="E6" s="1208"/>
      <c r="F6" s="1209"/>
      <c r="G6" s="75" t="s">
        <v>365</v>
      </c>
      <c r="H6" s="75" t="s">
        <v>366</v>
      </c>
      <c r="I6" s="75" t="s">
        <v>367</v>
      </c>
      <c r="J6" s="75" t="s">
        <v>365</v>
      </c>
      <c r="K6" s="75" t="s">
        <v>366</v>
      </c>
      <c r="L6" s="75" t="s">
        <v>367</v>
      </c>
      <c r="M6" s="75" t="s">
        <v>365</v>
      </c>
      <c r="N6" s="75" t="s">
        <v>366</v>
      </c>
      <c r="O6" s="75" t="s">
        <v>367</v>
      </c>
      <c r="P6" s="75" t="s">
        <v>365</v>
      </c>
      <c r="Q6" s="75" t="s">
        <v>366</v>
      </c>
      <c r="R6" s="75" t="s">
        <v>367</v>
      </c>
      <c r="S6" s="75" t="s">
        <v>365</v>
      </c>
      <c r="T6" s="75" t="s">
        <v>366</v>
      </c>
      <c r="U6" s="75" t="s">
        <v>367</v>
      </c>
    </row>
    <row r="7" spans="1:21" ht="18" customHeight="1" x14ac:dyDescent="0.2">
      <c r="A7" s="1207"/>
      <c r="B7" s="1208"/>
      <c r="C7" s="1208"/>
      <c r="D7" s="1208"/>
      <c r="E7" s="1208"/>
      <c r="F7" s="1209"/>
      <c r="G7" s="77" t="s">
        <v>368</v>
      </c>
      <c r="H7" s="77"/>
      <c r="I7" s="77" t="s">
        <v>368</v>
      </c>
      <c r="J7" s="77" t="s">
        <v>368</v>
      </c>
      <c r="K7" s="77"/>
      <c r="L7" s="77" t="s">
        <v>368</v>
      </c>
      <c r="M7" s="77" t="s">
        <v>368</v>
      </c>
      <c r="N7" s="77"/>
      <c r="O7" s="77" t="s">
        <v>368</v>
      </c>
      <c r="P7" s="77" t="s">
        <v>368</v>
      </c>
      <c r="Q7" s="77"/>
      <c r="R7" s="77" t="s">
        <v>368</v>
      </c>
      <c r="S7" s="77" t="s">
        <v>368</v>
      </c>
      <c r="T7" s="77"/>
      <c r="U7" s="77" t="s">
        <v>368</v>
      </c>
    </row>
    <row r="8" spans="1:21" ht="18" customHeight="1" x14ac:dyDescent="0.2">
      <c r="A8" s="1210"/>
      <c r="B8" s="1211"/>
      <c r="C8" s="1211"/>
      <c r="D8" s="1211"/>
      <c r="E8" s="1211"/>
      <c r="F8" s="1212"/>
      <c r="G8" s="43" t="s">
        <v>761</v>
      </c>
      <c r="H8" s="43" t="s">
        <v>762</v>
      </c>
      <c r="I8" s="43" t="s">
        <v>763</v>
      </c>
      <c r="J8" s="43" t="s">
        <v>761</v>
      </c>
      <c r="K8" s="43" t="s">
        <v>762</v>
      </c>
      <c r="L8" s="43" t="s">
        <v>763</v>
      </c>
      <c r="M8" s="43" t="s">
        <v>761</v>
      </c>
      <c r="N8" s="43" t="s">
        <v>762</v>
      </c>
      <c r="O8" s="43" t="s">
        <v>763</v>
      </c>
      <c r="P8" s="43" t="s">
        <v>761</v>
      </c>
      <c r="Q8" s="43" t="s">
        <v>762</v>
      </c>
      <c r="R8" s="43" t="s">
        <v>763</v>
      </c>
      <c r="S8" s="43" t="s">
        <v>761</v>
      </c>
      <c r="T8" s="43" t="s">
        <v>762</v>
      </c>
      <c r="U8" s="43" t="s">
        <v>763</v>
      </c>
    </row>
    <row r="9" spans="1:21" ht="24" customHeight="1" x14ac:dyDescent="0.2">
      <c r="A9" s="871" t="s">
        <v>369</v>
      </c>
      <c r="B9" s="1023"/>
      <c r="C9" s="941" t="s">
        <v>764</v>
      </c>
      <c r="D9" s="941"/>
      <c r="E9" s="941"/>
      <c r="F9" s="941"/>
      <c r="G9" s="310"/>
      <c r="H9" s="311"/>
      <c r="I9" s="312" t="str">
        <f>IF(G9&gt;0,ROUND(G9*H9,-2),"")</f>
        <v/>
      </c>
      <c r="J9" s="310"/>
      <c r="K9" s="311"/>
      <c r="L9" s="312" t="str">
        <f>IF(J9&gt;0,ROUND(J9*K9,-2),"")</f>
        <v/>
      </c>
      <c r="M9" s="310"/>
      <c r="N9" s="311"/>
      <c r="O9" s="312" t="str">
        <f>IF(M9&gt;0,M9*N9,"")</f>
        <v/>
      </c>
      <c r="P9" s="310"/>
      <c r="Q9" s="311"/>
      <c r="R9" s="312" t="str">
        <f>IF(P9&gt;0,P9*Q9,"")</f>
        <v/>
      </c>
      <c r="S9" s="307"/>
      <c r="T9" s="311"/>
      <c r="U9" s="312" t="str">
        <f>IF(S9&gt;0,S9*T9,"")</f>
        <v/>
      </c>
    </row>
    <row r="10" spans="1:21" ht="24" customHeight="1" x14ac:dyDescent="0.2">
      <c r="A10" s="1202"/>
      <c r="B10" s="1203"/>
      <c r="C10" s="941" t="s">
        <v>770</v>
      </c>
      <c r="D10" s="941"/>
      <c r="E10" s="941"/>
      <c r="F10" s="941"/>
      <c r="G10" s="310"/>
      <c r="H10" s="311"/>
      <c r="I10" s="312" t="str">
        <f t="shared" ref="I10:I17" si="0">IF(G10&gt;0,ROUND(G10*H10,-2),"")</f>
        <v/>
      </c>
      <c r="J10" s="310"/>
      <c r="K10" s="311"/>
      <c r="L10" s="312" t="str">
        <f t="shared" ref="L10:L17" si="1">IF(J10&gt;0,ROUND(J10*K10,-2),"")</f>
        <v/>
      </c>
      <c r="M10" s="310"/>
      <c r="N10" s="311"/>
      <c r="O10" s="312" t="str">
        <f t="shared" ref="O10:O17" si="2">IF(M10&gt;0,M10*N10,"")</f>
        <v/>
      </c>
      <c r="P10" s="310"/>
      <c r="Q10" s="311"/>
      <c r="R10" s="312" t="str">
        <f t="shared" ref="R10:R17" si="3">IF(P10&gt;0,P10*Q10,"")</f>
        <v/>
      </c>
      <c r="S10" s="307"/>
      <c r="T10" s="311"/>
      <c r="U10" s="312" t="str">
        <f t="shared" ref="U10:U17" si="4">IF(S10&gt;0,S10*T10,"")</f>
        <v/>
      </c>
    </row>
    <row r="11" spans="1:21" ht="24" customHeight="1" x14ac:dyDescent="0.2">
      <c r="A11" s="1202"/>
      <c r="B11" s="1203"/>
      <c r="C11" s="941" t="s">
        <v>771</v>
      </c>
      <c r="D11" s="941"/>
      <c r="E11" s="941"/>
      <c r="F11" s="941"/>
      <c r="G11" s="310"/>
      <c r="H11" s="311"/>
      <c r="I11" s="312" t="str">
        <f t="shared" si="0"/>
        <v/>
      </c>
      <c r="J11" s="310"/>
      <c r="K11" s="311"/>
      <c r="L11" s="312" t="str">
        <f t="shared" si="1"/>
        <v/>
      </c>
      <c r="M11" s="310"/>
      <c r="N11" s="311"/>
      <c r="O11" s="312" t="str">
        <f t="shared" si="2"/>
        <v/>
      </c>
      <c r="P11" s="310"/>
      <c r="Q11" s="311"/>
      <c r="R11" s="312" t="str">
        <f t="shared" si="3"/>
        <v/>
      </c>
      <c r="S11" s="307"/>
      <c r="T11" s="311"/>
      <c r="U11" s="312" t="str">
        <f t="shared" si="4"/>
        <v/>
      </c>
    </row>
    <row r="12" spans="1:21" ht="24" customHeight="1" x14ac:dyDescent="0.2">
      <c r="A12" s="1202"/>
      <c r="B12" s="1203"/>
      <c r="C12" s="941" t="s">
        <v>765</v>
      </c>
      <c r="D12" s="941"/>
      <c r="E12" s="941"/>
      <c r="F12" s="941"/>
      <c r="G12" s="310"/>
      <c r="H12" s="311"/>
      <c r="I12" s="312" t="str">
        <f t="shared" si="0"/>
        <v/>
      </c>
      <c r="J12" s="310"/>
      <c r="K12" s="311"/>
      <c r="L12" s="312" t="str">
        <f t="shared" si="1"/>
        <v/>
      </c>
      <c r="M12" s="310"/>
      <c r="N12" s="311"/>
      <c r="O12" s="312" t="str">
        <f t="shared" si="2"/>
        <v/>
      </c>
      <c r="P12" s="310"/>
      <c r="Q12" s="311"/>
      <c r="R12" s="312" t="str">
        <f t="shared" si="3"/>
        <v/>
      </c>
      <c r="S12" s="307"/>
      <c r="T12" s="311"/>
      <c r="U12" s="312" t="str">
        <f t="shared" si="4"/>
        <v/>
      </c>
    </row>
    <row r="13" spans="1:21" ht="24" customHeight="1" x14ac:dyDescent="0.2">
      <c r="A13" s="1202"/>
      <c r="B13" s="1203"/>
      <c r="C13" s="941" t="s">
        <v>766</v>
      </c>
      <c r="D13" s="941"/>
      <c r="E13" s="941"/>
      <c r="F13" s="941"/>
      <c r="G13" s="310"/>
      <c r="H13" s="311"/>
      <c r="I13" s="312" t="str">
        <f t="shared" si="0"/>
        <v/>
      </c>
      <c r="J13" s="310"/>
      <c r="K13" s="311"/>
      <c r="L13" s="312" t="str">
        <f t="shared" si="1"/>
        <v/>
      </c>
      <c r="M13" s="310"/>
      <c r="N13" s="311"/>
      <c r="O13" s="312" t="str">
        <f t="shared" si="2"/>
        <v/>
      </c>
      <c r="P13" s="310"/>
      <c r="Q13" s="311"/>
      <c r="R13" s="312" t="str">
        <f t="shared" si="3"/>
        <v/>
      </c>
      <c r="S13" s="307"/>
      <c r="T13" s="311"/>
      <c r="U13" s="312" t="str">
        <f t="shared" si="4"/>
        <v/>
      </c>
    </row>
    <row r="14" spans="1:21" ht="24" customHeight="1" x14ac:dyDescent="0.2">
      <c r="A14" s="1202"/>
      <c r="B14" s="1203"/>
      <c r="C14" s="941" t="s">
        <v>767</v>
      </c>
      <c r="D14" s="941"/>
      <c r="E14" s="941"/>
      <c r="F14" s="941"/>
      <c r="G14" s="310"/>
      <c r="H14" s="311"/>
      <c r="I14" s="312" t="str">
        <f t="shared" si="0"/>
        <v/>
      </c>
      <c r="J14" s="310"/>
      <c r="K14" s="311"/>
      <c r="L14" s="312" t="str">
        <f t="shared" si="1"/>
        <v/>
      </c>
      <c r="M14" s="310"/>
      <c r="N14" s="311"/>
      <c r="O14" s="312" t="str">
        <f t="shared" si="2"/>
        <v/>
      </c>
      <c r="P14" s="310"/>
      <c r="Q14" s="311"/>
      <c r="R14" s="312" t="str">
        <f t="shared" si="3"/>
        <v/>
      </c>
      <c r="S14" s="307"/>
      <c r="T14" s="311"/>
      <c r="U14" s="312" t="str">
        <f t="shared" si="4"/>
        <v/>
      </c>
    </row>
    <row r="15" spans="1:21" ht="24" customHeight="1" x14ac:dyDescent="0.2">
      <c r="A15" s="871" t="s">
        <v>370</v>
      </c>
      <c r="B15" s="1023"/>
      <c r="C15" s="941" t="s">
        <v>371</v>
      </c>
      <c r="D15" s="941"/>
      <c r="E15" s="941"/>
      <c r="F15" s="941"/>
      <c r="G15" s="310"/>
      <c r="H15" s="311"/>
      <c r="I15" s="312" t="str">
        <f t="shared" si="0"/>
        <v/>
      </c>
      <c r="J15" s="310"/>
      <c r="K15" s="311"/>
      <c r="L15" s="312" t="str">
        <f t="shared" si="1"/>
        <v/>
      </c>
      <c r="M15" s="310"/>
      <c r="N15" s="311"/>
      <c r="O15" s="312" t="str">
        <f t="shared" si="2"/>
        <v/>
      </c>
      <c r="P15" s="310"/>
      <c r="Q15" s="311"/>
      <c r="R15" s="312" t="str">
        <f t="shared" si="3"/>
        <v/>
      </c>
      <c r="S15" s="307"/>
      <c r="T15" s="311"/>
      <c r="U15" s="312" t="str">
        <f t="shared" si="4"/>
        <v/>
      </c>
    </row>
    <row r="16" spans="1:21" ht="24" customHeight="1" x14ac:dyDescent="0.2">
      <c r="A16" s="1202"/>
      <c r="B16" s="1203"/>
      <c r="C16" s="941" t="s">
        <v>768</v>
      </c>
      <c r="D16" s="941"/>
      <c r="E16" s="941"/>
      <c r="F16" s="941"/>
      <c r="G16" s="310"/>
      <c r="H16" s="311"/>
      <c r="I16" s="312" t="str">
        <f t="shared" si="0"/>
        <v/>
      </c>
      <c r="J16" s="310"/>
      <c r="K16" s="311"/>
      <c r="L16" s="312" t="str">
        <f t="shared" si="1"/>
        <v/>
      </c>
      <c r="M16" s="310"/>
      <c r="N16" s="311"/>
      <c r="O16" s="312" t="str">
        <f t="shared" si="2"/>
        <v/>
      </c>
      <c r="P16" s="310"/>
      <c r="Q16" s="311"/>
      <c r="R16" s="312" t="str">
        <f t="shared" si="3"/>
        <v/>
      </c>
      <c r="S16" s="307"/>
      <c r="T16" s="311"/>
      <c r="U16" s="312" t="str">
        <f t="shared" si="4"/>
        <v/>
      </c>
    </row>
    <row r="17" spans="1:21" ht="24" customHeight="1" x14ac:dyDescent="0.2">
      <c r="A17" s="1202"/>
      <c r="B17" s="1203"/>
      <c r="C17" s="941" t="s">
        <v>372</v>
      </c>
      <c r="D17" s="941"/>
      <c r="E17" s="941"/>
      <c r="F17" s="941"/>
      <c r="G17" s="310"/>
      <c r="H17" s="311"/>
      <c r="I17" s="312" t="str">
        <f t="shared" si="0"/>
        <v/>
      </c>
      <c r="J17" s="310"/>
      <c r="K17" s="311"/>
      <c r="L17" s="312" t="str">
        <f t="shared" si="1"/>
        <v/>
      </c>
      <c r="M17" s="310"/>
      <c r="N17" s="311"/>
      <c r="O17" s="312" t="str">
        <f t="shared" si="2"/>
        <v/>
      </c>
      <c r="P17" s="310"/>
      <c r="Q17" s="311"/>
      <c r="R17" s="312" t="str">
        <f t="shared" si="3"/>
        <v/>
      </c>
      <c r="S17" s="307"/>
      <c r="T17" s="311"/>
      <c r="U17" s="312" t="str">
        <f t="shared" si="4"/>
        <v/>
      </c>
    </row>
    <row r="18" spans="1:21" ht="24" customHeight="1" x14ac:dyDescent="0.2">
      <c r="A18" s="978" t="s">
        <v>769</v>
      </c>
      <c r="B18" s="847"/>
      <c r="C18" s="847"/>
      <c r="D18" s="847"/>
      <c r="E18" s="847"/>
      <c r="F18" s="930"/>
      <c r="G18" s="981" t="s">
        <v>757</v>
      </c>
      <c r="H18" s="930"/>
      <c r="I18" s="313" t="str">
        <f>IF(COUNT(I9:I17)&gt;0,ROUND(SUM(I9:I17),-2),"")</f>
        <v/>
      </c>
      <c r="J18" s="981" t="s">
        <v>757</v>
      </c>
      <c r="K18" s="930"/>
      <c r="L18" s="313" t="str">
        <f>IF(COUNT(L9:L17)&gt;0,ROUND(SUM(L9:L17),-2),"")</f>
        <v/>
      </c>
      <c r="M18" s="981" t="s">
        <v>757</v>
      </c>
      <c r="N18" s="930"/>
      <c r="O18" s="313" t="str">
        <f>IF(COUNT(O9:O17)&gt;0,ROUND(SUM(O9:O17),-2),"")</f>
        <v/>
      </c>
      <c r="P18" s="981" t="s">
        <v>757</v>
      </c>
      <c r="Q18" s="930"/>
      <c r="R18" s="313" t="str">
        <f>IF(COUNT(R9:R17)&gt;0,ROUND(SUM(R9:R17),-2),"")</f>
        <v/>
      </c>
      <c r="S18" s="981" t="s">
        <v>757</v>
      </c>
      <c r="T18" s="930"/>
      <c r="U18" s="313" t="str">
        <f>IF(COUNT(U9:U17)&gt;0,ROUND(SUM(U9:U17),-2),"")</f>
        <v/>
      </c>
    </row>
    <row r="19" spans="1:21" ht="38.25" customHeight="1" x14ac:dyDescent="0.2">
      <c r="A19" s="48" t="s">
        <v>373</v>
      </c>
      <c r="B19" s="1200" t="s">
        <v>759</v>
      </c>
      <c r="C19" s="1201"/>
      <c r="D19" s="1201"/>
      <c r="E19" s="1201"/>
      <c r="F19" s="1201"/>
      <c r="G19" s="1201"/>
      <c r="H19" s="1201"/>
      <c r="I19" s="1201"/>
      <c r="J19" s="1201"/>
      <c r="K19" s="1201"/>
      <c r="L19" s="1201"/>
      <c r="M19" s="1201"/>
      <c r="N19" s="1201"/>
      <c r="O19" s="1201"/>
      <c r="P19" s="1201"/>
      <c r="Q19" s="1201"/>
      <c r="R19" s="1201"/>
      <c r="S19" s="1201"/>
      <c r="T19" s="1201"/>
      <c r="U19" s="1201"/>
    </row>
    <row r="20" spans="1:21" ht="16.5" customHeight="1" x14ac:dyDescent="0.2">
      <c r="B20" s="1113" t="s">
        <v>760</v>
      </c>
      <c r="C20" s="767"/>
      <c r="D20" s="767"/>
      <c r="E20" s="767"/>
      <c r="F20" s="767"/>
      <c r="G20" s="767"/>
      <c r="H20" s="767"/>
      <c r="I20" s="767"/>
      <c r="J20" s="767"/>
      <c r="K20" s="767"/>
      <c r="L20" s="767"/>
      <c r="M20" s="767"/>
      <c r="N20" s="767"/>
      <c r="O20" s="767"/>
      <c r="P20" s="767"/>
    </row>
    <row r="21" spans="1:21" ht="18" customHeight="1" x14ac:dyDescent="0.2">
      <c r="B21" s="1113" t="s">
        <v>515</v>
      </c>
      <c r="C21" s="767"/>
      <c r="D21" s="767"/>
      <c r="E21" s="767"/>
      <c r="F21" s="767"/>
      <c r="G21" s="767"/>
      <c r="H21" s="767"/>
      <c r="I21" s="767"/>
      <c r="J21" s="767"/>
      <c r="K21" s="767"/>
      <c r="L21" s="767"/>
      <c r="M21" s="767"/>
      <c r="N21" s="767"/>
      <c r="O21" s="767"/>
      <c r="P21" s="767"/>
    </row>
    <row r="22" spans="1:21" ht="18" customHeight="1" x14ac:dyDescent="0.2">
      <c r="B22" s="1113" t="s">
        <v>518</v>
      </c>
      <c r="C22" s="767"/>
      <c r="D22" s="767"/>
      <c r="E22" s="767"/>
      <c r="F22" s="767"/>
      <c r="G22" s="767"/>
      <c r="H22" s="767"/>
      <c r="I22" s="767"/>
      <c r="J22" s="767"/>
      <c r="K22" s="767"/>
      <c r="L22" s="767"/>
      <c r="M22" s="767"/>
      <c r="N22" s="767"/>
      <c r="O22" s="767"/>
      <c r="P22" s="767"/>
    </row>
    <row r="23" spans="1:21" ht="18" customHeight="1" x14ac:dyDescent="0.2">
      <c r="B23" s="767" t="s">
        <v>374</v>
      </c>
      <c r="C23" s="767"/>
      <c r="D23" s="767"/>
      <c r="E23" s="767"/>
      <c r="F23" s="767"/>
      <c r="G23" s="767"/>
      <c r="H23" s="767"/>
      <c r="I23" s="767"/>
      <c r="J23" s="767"/>
      <c r="K23" s="767"/>
      <c r="L23" s="767"/>
      <c r="M23" s="767"/>
      <c r="N23" s="767"/>
      <c r="O23" s="767"/>
      <c r="P23" s="767"/>
    </row>
    <row r="24" spans="1:21" ht="18" customHeight="1" x14ac:dyDescent="0.2">
      <c r="U24" s="332" t="s">
        <v>786</v>
      </c>
    </row>
  </sheetData>
  <mergeCells count="28">
    <mergeCell ref="S5:U5"/>
    <mergeCell ref="A5:F8"/>
    <mergeCell ref="G5:I5"/>
    <mergeCell ref="J5:L5"/>
    <mergeCell ref="M5:O5"/>
    <mergeCell ref="P5:R5"/>
    <mergeCell ref="A9:B14"/>
    <mergeCell ref="C9:F9"/>
    <mergeCell ref="C10:F10"/>
    <mergeCell ref="C11:F11"/>
    <mergeCell ref="C12:F12"/>
    <mergeCell ref="C13:F13"/>
    <mergeCell ref="C14:F14"/>
    <mergeCell ref="B23:P23"/>
    <mergeCell ref="J18:K18"/>
    <mergeCell ref="M18:N18"/>
    <mergeCell ref="P18:Q18"/>
    <mergeCell ref="A15:B17"/>
    <mergeCell ref="C15:F15"/>
    <mergeCell ref="C16:F16"/>
    <mergeCell ref="C17:F17"/>
    <mergeCell ref="A18:F18"/>
    <mergeCell ref="G18:H18"/>
    <mergeCell ref="S18:T18"/>
    <mergeCell ref="B19:U19"/>
    <mergeCell ref="B20:P20"/>
    <mergeCell ref="B21:P21"/>
    <mergeCell ref="B22:P22"/>
  </mergeCells>
  <phoneticPr fontId="21"/>
  <pageMargins left="0.31496062992125984" right="0.31496062992125984" top="1.3385826771653544" bottom="0.55118110236220474" header="0.31496062992125984" footer="0.31496062992125984"/>
  <pageSetup paperSize="9" scale="85" orientation="landscape"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209"/>
  <sheetViews>
    <sheetView showGridLines="0" tabSelected="1" view="pageBreakPreview" zoomScaleNormal="100" zoomScaleSheetLayoutView="100" workbookViewId="0">
      <selection activeCell="Q88" sqref="Q88"/>
    </sheetView>
  </sheetViews>
  <sheetFormatPr defaultColWidth="9" defaultRowHeight="13" x14ac:dyDescent="0.2"/>
  <cols>
    <col min="1" max="1" width="6.36328125" customWidth="1"/>
    <col min="2" max="2" width="4.08984375" customWidth="1"/>
    <col min="3" max="3" width="13.7265625" customWidth="1"/>
    <col min="4" max="4" width="7.26953125" customWidth="1"/>
    <col min="5" max="5" width="13.36328125" customWidth="1"/>
    <col min="6" max="11" width="7.26953125" customWidth="1"/>
    <col min="12" max="12" width="12.26953125" customWidth="1"/>
    <col min="13" max="13" width="3.6328125" customWidth="1"/>
    <col min="29" max="34" width="9" style="88"/>
  </cols>
  <sheetData>
    <row r="1" spans="1:27" ht="15.5" customHeight="1" x14ac:dyDescent="0.2"/>
    <row r="2" spans="1:27" ht="15.5" customHeight="1" x14ac:dyDescent="0.2">
      <c r="A2" s="492" t="s">
        <v>1021</v>
      </c>
      <c r="B2" s="492"/>
      <c r="C2" s="492"/>
      <c r="D2" s="492"/>
      <c r="E2" s="492"/>
      <c r="F2" s="492"/>
      <c r="G2" s="492"/>
      <c r="H2" s="492"/>
      <c r="I2" s="492"/>
      <c r="J2" s="492"/>
      <c r="K2" s="492"/>
      <c r="L2" s="492"/>
      <c r="O2" s="87" t="s">
        <v>526</v>
      </c>
    </row>
    <row r="3" spans="1:27" ht="15.5" customHeight="1" x14ac:dyDescent="0.2">
      <c r="O3" s="87" t="s">
        <v>527</v>
      </c>
      <c r="AA3" t="s">
        <v>1020</v>
      </c>
    </row>
    <row r="4" spans="1:27" ht="17" customHeight="1" x14ac:dyDescent="0.2">
      <c r="A4" s="91"/>
      <c r="B4" s="513" t="s">
        <v>853</v>
      </c>
      <c r="C4" s="514"/>
      <c r="D4" s="514"/>
      <c r="E4" s="527"/>
      <c r="F4" s="639"/>
      <c r="G4" s="640"/>
      <c r="H4" s="640"/>
      <c r="I4" s="640"/>
      <c r="J4" s="640"/>
      <c r="K4" s="640"/>
      <c r="L4" s="641"/>
      <c r="O4" s="87"/>
      <c r="AA4" t="s">
        <v>1046</v>
      </c>
    </row>
    <row r="5" spans="1:27" ht="15.5" customHeight="1" x14ac:dyDescent="0.2">
      <c r="A5" s="648" t="s">
        <v>0</v>
      </c>
      <c r="B5" s="619" t="s">
        <v>228</v>
      </c>
      <c r="C5" s="620"/>
      <c r="D5" s="513" t="s">
        <v>992</v>
      </c>
      <c r="E5" s="527"/>
      <c r="F5" s="642"/>
      <c r="G5" s="643"/>
      <c r="H5" s="643"/>
      <c r="I5" s="643"/>
      <c r="J5" s="643"/>
      <c r="K5" s="643"/>
      <c r="L5" s="644"/>
      <c r="O5" s="87"/>
      <c r="AA5" t="s">
        <v>993</v>
      </c>
    </row>
    <row r="6" spans="1:27" ht="15.5" customHeight="1" x14ac:dyDescent="0.2">
      <c r="A6" s="649"/>
      <c r="B6" s="621"/>
      <c r="C6" s="622"/>
      <c r="D6" s="650" t="s">
        <v>227</v>
      </c>
      <c r="E6" s="586"/>
      <c r="F6" s="552"/>
      <c r="G6" s="552"/>
      <c r="H6" s="552"/>
      <c r="I6" s="552"/>
      <c r="J6" s="552"/>
      <c r="K6" s="552"/>
      <c r="L6" s="552"/>
      <c r="O6" s="87" t="s">
        <v>528</v>
      </c>
      <c r="AA6" t="s">
        <v>1000</v>
      </c>
    </row>
    <row r="7" spans="1:27" ht="15.5" customHeight="1" x14ac:dyDescent="0.2">
      <c r="A7" s="649"/>
      <c r="B7" s="621"/>
      <c r="C7" s="622"/>
      <c r="D7" s="637" t="s">
        <v>223</v>
      </c>
      <c r="E7" s="522"/>
      <c r="F7" s="91" t="s">
        <v>91</v>
      </c>
      <c r="G7" s="553"/>
      <c r="H7" s="553"/>
      <c r="I7" s="553"/>
      <c r="J7" s="91" t="s">
        <v>92</v>
      </c>
      <c r="K7" s="553"/>
      <c r="L7" s="553"/>
      <c r="O7" s="87" t="s">
        <v>529</v>
      </c>
      <c r="AA7" t="s">
        <v>1019</v>
      </c>
    </row>
    <row r="8" spans="1:27" ht="15.5" customHeight="1" x14ac:dyDescent="0.2">
      <c r="A8" s="649"/>
      <c r="B8" s="621"/>
      <c r="C8" s="622"/>
      <c r="D8" s="568" t="s">
        <v>224</v>
      </c>
      <c r="E8" s="524"/>
      <c r="F8" s="91" t="s">
        <v>105</v>
      </c>
      <c r="G8" s="553"/>
      <c r="H8" s="553"/>
      <c r="I8" s="553"/>
      <c r="J8" s="91" t="s">
        <v>6</v>
      </c>
      <c r="K8" s="553"/>
      <c r="L8" s="553"/>
      <c r="AA8" t="s">
        <v>1001</v>
      </c>
    </row>
    <row r="9" spans="1:27" ht="15.5" customHeight="1" x14ac:dyDescent="0.2">
      <c r="A9" s="649"/>
      <c r="B9" s="621"/>
      <c r="C9" s="622"/>
      <c r="D9" s="568" t="s">
        <v>225</v>
      </c>
      <c r="E9" s="524"/>
      <c r="F9" s="552"/>
      <c r="G9" s="552"/>
      <c r="H9" s="552"/>
      <c r="I9" s="552"/>
      <c r="J9" s="552"/>
      <c r="K9" s="552"/>
      <c r="L9" s="552"/>
      <c r="N9" t="s">
        <v>777</v>
      </c>
      <c r="AA9" t="s">
        <v>1002</v>
      </c>
    </row>
    <row r="10" spans="1:27" ht="15.5" customHeight="1" x14ac:dyDescent="0.2">
      <c r="A10" s="649"/>
      <c r="B10" s="621"/>
      <c r="C10" s="622"/>
      <c r="D10" s="637" t="s">
        <v>226</v>
      </c>
      <c r="E10" s="522"/>
      <c r="F10" s="91" t="s">
        <v>104</v>
      </c>
      <c r="G10" s="567"/>
      <c r="H10" s="553"/>
      <c r="I10" s="553"/>
      <c r="J10" s="91"/>
      <c r="K10" s="567"/>
      <c r="L10" s="553"/>
      <c r="AA10" t="s">
        <v>1003</v>
      </c>
    </row>
    <row r="11" spans="1:27" ht="15.5" customHeight="1" x14ac:dyDescent="0.2">
      <c r="A11" s="649"/>
      <c r="B11" s="623"/>
      <c r="C11" s="624"/>
      <c r="D11" s="637" t="s">
        <v>883</v>
      </c>
      <c r="E11" s="522"/>
      <c r="F11" s="552"/>
      <c r="G11" s="552"/>
      <c r="H11" s="552"/>
      <c r="I11" s="552"/>
      <c r="J11" s="552"/>
      <c r="K11" s="552"/>
      <c r="L11" s="552"/>
      <c r="AA11" t="s">
        <v>1004</v>
      </c>
    </row>
    <row r="12" spans="1:27" ht="15.5" customHeight="1" x14ac:dyDescent="0.2">
      <c r="A12" s="649"/>
      <c r="B12" s="651" t="s">
        <v>1025</v>
      </c>
      <c r="C12" s="652"/>
      <c r="D12" s="568" t="s">
        <v>222</v>
      </c>
      <c r="E12" s="524"/>
      <c r="F12" s="552"/>
      <c r="G12" s="552"/>
      <c r="H12" s="552"/>
      <c r="I12" s="552"/>
      <c r="J12" s="552"/>
      <c r="K12" s="552"/>
      <c r="L12" s="552"/>
      <c r="O12">
        <f>IF(COUNTA(F12)&gt;0,1,0)</f>
        <v>0</v>
      </c>
      <c r="AA12" t="s">
        <v>1005</v>
      </c>
    </row>
    <row r="13" spans="1:27" ht="15.5" customHeight="1" x14ac:dyDescent="0.2">
      <c r="A13" s="649"/>
      <c r="B13" s="653"/>
      <c r="C13" s="654"/>
      <c r="D13" s="568" t="s">
        <v>223</v>
      </c>
      <c r="E13" s="524"/>
      <c r="F13" s="91" t="s">
        <v>91</v>
      </c>
      <c r="G13" s="553"/>
      <c r="H13" s="553"/>
      <c r="I13" s="553"/>
      <c r="J13" s="91" t="s">
        <v>6</v>
      </c>
      <c r="K13" s="570"/>
      <c r="L13" s="570"/>
      <c r="N13" s="566" t="s">
        <v>530</v>
      </c>
      <c r="O13" s="566"/>
      <c r="P13" s="566"/>
      <c r="Q13" s="566"/>
      <c r="R13" s="566"/>
      <c r="S13" s="566"/>
      <c r="T13" s="90"/>
      <c r="AA13" t="s">
        <v>1006</v>
      </c>
    </row>
    <row r="14" spans="1:27" ht="15.5" customHeight="1" x14ac:dyDescent="0.2">
      <c r="A14" s="649"/>
      <c r="B14" s="653"/>
      <c r="C14" s="654"/>
      <c r="D14" s="568" t="s">
        <v>224</v>
      </c>
      <c r="E14" s="524"/>
      <c r="F14" s="91" t="s">
        <v>105</v>
      </c>
      <c r="G14" s="553"/>
      <c r="H14" s="553"/>
      <c r="I14" s="553"/>
      <c r="J14" s="91" t="s">
        <v>6</v>
      </c>
      <c r="K14" s="553"/>
      <c r="L14" s="553"/>
      <c r="N14" s="566"/>
      <c r="O14" s="566"/>
      <c r="P14" s="566"/>
      <c r="Q14" s="566"/>
      <c r="R14" s="566"/>
      <c r="S14" s="566"/>
      <c r="AA14" t="s">
        <v>319</v>
      </c>
    </row>
    <row r="15" spans="1:27" ht="15.5" customHeight="1" x14ac:dyDescent="0.2">
      <c r="A15" s="649"/>
      <c r="B15" s="653"/>
      <c r="C15" s="654"/>
      <c r="D15" s="568" t="s">
        <v>225</v>
      </c>
      <c r="E15" s="524"/>
      <c r="F15" s="552"/>
      <c r="G15" s="552"/>
      <c r="H15" s="552"/>
      <c r="I15" s="552"/>
      <c r="J15" s="552"/>
      <c r="K15" s="552"/>
      <c r="L15" s="552"/>
      <c r="N15" t="s">
        <v>777</v>
      </c>
      <c r="AA15" t="s">
        <v>1007</v>
      </c>
    </row>
    <row r="16" spans="1:27" ht="15.5" customHeight="1" x14ac:dyDescent="0.2">
      <c r="A16" s="649"/>
      <c r="B16" s="653"/>
      <c r="C16" s="654"/>
      <c r="D16" s="637" t="s">
        <v>226</v>
      </c>
      <c r="E16" s="522"/>
      <c r="F16" s="91" t="s">
        <v>104</v>
      </c>
      <c r="G16" s="567"/>
      <c r="H16" s="553"/>
      <c r="I16" s="553"/>
      <c r="J16" s="91"/>
      <c r="K16" s="567"/>
      <c r="L16" s="553"/>
      <c r="AA16" t="s">
        <v>1008</v>
      </c>
    </row>
    <row r="17" spans="1:27" ht="15.5" customHeight="1" x14ac:dyDescent="0.2">
      <c r="A17" s="649"/>
      <c r="B17" s="655"/>
      <c r="C17" s="656"/>
      <c r="D17" s="637" t="s">
        <v>883</v>
      </c>
      <c r="E17" s="522"/>
      <c r="F17" s="552"/>
      <c r="G17" s="552"/>
      <c r="H17" s="552"/>
      <c r="I17" s="552"/>
      <c r="J17" s="552"/>
      <c r="K17" s="552"/>
      <c r="L17" s="552"/>
      <c r="AA17" t="s">
        <v>1009</v>
      </c>
    </row>
    <row r="18" spans="1:27" ht="15.5" customHeight="1" x14ac:dyDescent="0.2">
      <c r="A18" s="649"/>
      <c r="B18" s="651"/>
      <c r="C18" s="652"/>
      <c r="D18" s="568" t="s">
        <v>222</v>
      </c>
      <c r="E18" s="524"/>
      <c r="F18" s="552"/>
      <c r="G18" s="552"/>
      <c r="H18" s="552"/>
      <c r="I18" s="552"/>
      <c r="J18" s="552"/>
      <c r="K18" s="552"/>
      <c r="L18" s="552"/>
      <c r="O18">
        <f>IF(AND(COUNTA(F12,F18)&gt;0,COUNTA(F18)=1)=TRUE,O12+1,0)</f>
        <v>0</v>
      </c>
      <c r="S18" s="575"/>
      <c r="T18" s="575"/>
      <c r="U18" s="575"/>
      <c r="V18" s="575"/>
      <c r="W18" s="575"/>
      <c r="X18" s="575"/>
      <c r="Y18" s="575"/>
      <c r="AA18" t="s">
        <v>1015</v>
      </c>
    </row>
    <row r="19" spans="1:27" ht="15.5" customHeight="1" x14ac:dyDescent="0.2">
      <c r="A19" s="649"/>
      <c r="B19" s="653"/>
      <c r="C19" s="654"/>
      <c r="D19" s="568" t="s">
        <v>223</v>
      </c>
      <c r="E19" s="524"/>
      <c r="F19" s="91" t="s">
        <v>91</v>
      </c>
      <c r="G19" s="553"/>
      <c r="H19" s="553"/>
      <c r="I19" s="553"/>
      <c r="J19" s="91" t="s">
        <v>92</v>
      </c>
      <c r="K19" s="570"/>
      <c r="L19" s="570"/>
      <c r="N19" s="566" t="s">
        <v>530</v>
      </c>
      <c r="O19" s="566"/>
      <c r="P19" s="566"/>
      <c r="Q19" s="566"/>
      <c r="R19" s="566"/>
      <c r="S19" s="566"/>
      <c r="AA19" t="s">
        <v>1016</v>
      </c>
    </row>
    <row r="20" spans="1:27" ht="15.5" customHeight="1" x14ac:dyDescent="0.2">
      <c r="A20" s="649"/>
      <c r="B20" s="653"/>
      <c r="C20" s="654"/>
      <c r="D20" s="568" t="s">
        <v>224</v>
      </c>
      <c r="E20" s="524"/>
      <c r="F20" s="91" t="s">
        <v>105</v>
      </c>
      <c r="G20" s="553"/>
      <c r="H20" s="553"/>
      <c r="I20" s="553"/>
      <c r="J20" s="91" t="s">
        <v>6</v>
      </c>
      <c r="K20" s="553"/>
      <c r="L20" s="553"/>
      <c r="N20" s="566"/>
      <c r="O20" s="566"/>
      <c r="P20" s="566"/>
      <c r="Q20" s="566"/>
      <c r="R20" s="566"/>
      <c r="S20" s="566"/>
      <c r="AA20" t="s">
        <v>1017</v>
      </c>
    </row>
    <row r="21" spans="1:27" ht="15.5" customHeight="1" x14ac:dyDescent="0.2">
      <c r="A21" s="649"/>
      <c r="B21" s="653"/>
      <c r="C21" s="654"/>
      <c r="D21" s="568" t="s">
        <v>225</v>
      </c>
      <c r="E21" s="524"/>
      <c r="F21" s="552"/>
      <c r="G21" s="552"/>
      <c r="H21" s="552"/>
      <c r="I21" s="552"/>
      <c r="J21" s="552"/>
      <c r="K21" s="552"/>
      <c r="L21" s="552"/>
      <c r="N21" t="s">
        <v>777</v>
      </c>
    </row>
    <row r="22" spans="1:27" ht="15.5" customHeight="1" x14ac:dyDescent="0.2">
      <c r="A22" s="649"/>
      <c r="B22" s="653"/>
      <c r="C22" s="654"/>
      <c r="D22" s="637" t="s">
        <v>226</v>
      </c>
      <c r="E22" s="522"/>
      <c r="F22" s="91" t="s">
        <v>104</v>
      </c>
      <c r="G22" s="553"/>
      <c r="H22" s="553"/>
      <c r="I22" s="553"/>
      <c r="J22" s="91"/>
      <c r="K22" s="553"/>
      <c r="L22" s="553"/>
    </row>
    <row r="23" spans="1:27" ht="15.5" customHeight="1" x14ac:dyDescent="0.2">
      <c r="A23" s="649"/>
      <c r="B23" s="655"/>
      <c r="C23" s="656"/>
      <c r="D23" s="637" t="s">
        <v>883</v>
      </c>
      <c r="E23" s="522"/>
      <c r="F23" s="552"/>
      <c r="G23" s="552"/>
      <c r="H23" s="552"/>
      <c r="I23" s="552"/>
      <c r="J23" s="552"/>
      <c r="K23" s="552"/>
      <c r="L23" s="552"/>
    </row>
    <row r="24" spans="1:27" ht="15.5" customHeight="1" x14ac:dyDescent="0.2">
      <c r="A24" s="649"/>
      <c r="B24" s="506" t="s">
        <v>1</v>
      </c>
      <c r="C24" s="506"/>
      <c r="D24" s="506"/>
      <c r="E24" s="506"/>
      <c r="F24" s="571"/>
      <c r="G24" s="572"/>
      <c r="H24" s="572"/>
      <c r="I24" s="572"/>
      <c r="J24" s="572"/>
      <c r="K24" s="572"/>
      <c r="L24" s="573"/>
    </row>
    <row r="25" spans="1:27" ht="15.5" customHeight="1" x14ac:dyDescent="0.2">
      <c r="A25" s="649"/>
      <c r="B25" s="506" t="s">
        <v>884</v>
      </c>
      <c r="C25" s="506"/>
      <c r="D25" s="506"/>
      <c r="E25" s="506"/>
      <c r="F25" s="571"/>
      <c r="G25" s="572"/>
      <c r="H25" s="572"/>
      <c r="I25" s="572"/>
      <c r="J25" s="572"/>
      <c r="K25" s="572"/>
      <c r="L25" s="573"/>
    </row>
    <row r="26" spans="1:27" ht="15.5" customHeight="1" x14ac:dyDescent="0.2">
      <c r="A26" s="649"/>
      <c r="B26" s="559" t="s">
        <v>333</v>
      </c>
      <c r="C26" s="526"/>
      <c r="D26" s="506" t="s">
        <v>99</v>
      </c>
      <c r="E26" s="506"/>
      <c r="F26" s="366"/>
      <c r="G26" s="97" t="s">
        <v>120</v>
      </c>
      <c r="H26" s="367"/>
      <c r="I26" s="569"/>
      <c r="J26" s="569"/>
      <c r="K26" s="569"/>
      <c r="L26" s="569"/>
    </row>
    <row r="27" spans="1:27" ht="15.5" customHeight="1" x14ac:dyDescent="0.2">
      <c r="A27" s="649"/>
      <c r="B27" s="526"/>
      <c r="C27" s="526"/>
      <c r="D27" s="506" t="s">
        <v>2</v>
      </c>
      <c r="E27" s="506"/>
      <c r="F27" s="552"/>
      <c r="G27" s="552"/>
      <c r="H27" s="552"/>
      <c r="I27" s="552"/>
      <c r="J27" s="552"/>
      <c r="K27" s="552"/>
      <c r="L27" s="552"/>
    </row>
    <row r="28" spans="1:27" ht="15.5" customHeight="1" x14ac:dyDescent="0.2">
      <c r="A28" s="649"/>
      <c r="B28" s="526"/>
      <c r="C28" s="526"/>
      <c r="D28" s="506" t="s">
        <v>3</v>
      </c>
      <c r="E28" s="506"/>
      <c r="F28" s="574"/>
      <c r="G28" s="552"/>
      <c r="H28" s="552"/>
      <c r="I28" s="552"/>
      <c r="J28" s="552"/>
      <c r="K28" s="552"/>
      <c r="L28" s="552"/>
    </row>
    <row r="29" spans="1:27" ht="15.5" customHeight="1" x14ac:dyDescent="0.2">
      <c r="A29" s="649"/>
      <c r="B29" s="619" t="s">
        <v>4</v>
      </c>
      <c r="C29" s="620"/>
      <c r="D29" s="618" t="s">
        <v>890</v>
      </c>
      <c r="E29" s="618"/>
      <c r="F29" s="590"/>
      <c r="G29" s="590"/>
      <c r="H29" s="590"/>
      <c r="I29" s="590"/>
      <c r="J29" s="590"/>
      <c r="K29" s="590"/>
      <c r="L29" s="91" t="s">
        <v>780</v>
      </c>
      <c r="N29" t="s">
        <v>536</v>
      </c>
    </row>
    <row r="30" spans="1:27" ht="15.5" customHeight="1" x14ac:dyDescent="0.2">
      <c r="A30" s="649"/>
      <c r="B30" s="621"/>
      <c r="C30" s="622"/>
      <c r="D30" s="559" t="s">
        <v>350</v>
      </c>
      <c r="E30" s="92" t="s">
        <v>352</v>
      </c>
      <c r="F30" s="590"/>
      <c r="G30" s="590"/>
      <c r="H30" s="590"/>
      <c r="I30" s="590"/>
      <c r="J30" s="590"/>
      <c r="K30" s="590"/>
      <c r="L30" s="91" t="s">
        <v>781</v>
      </c>
      <c r="N30" t="s">
        <v>570</v>
      </c>
    </row>
    <row r="31" spans="1:27" ht="15.5" customHeight="1" x14ac:dyDescent="0.2">
      <c r="A31" s="649"/>
      <c r="B31" s="621"/>
      <c r="C31" s="622"/>
      <c r="D31" s="526"/>
      <c r="E31" s="92" t="s">
        <v>914</v>
      </c>
      <c r="F31" s="579"/>
      <c r="G31" s="580"/>
      <c r="H31" s="580"/>
      <c r="I31" s="580"/>
      <c r="J31" s="580"/>
      <c r="K31" s="581"/>
      <c r="L31" s="91" t="s">
        <v>781</v>
      </c>
      <c r="N31" t="s">
        <v>570</v>
      </c>
    </row>
    <row r="32" spans="1:27" ht="15.5" customHeight="1" x14ac:dyDescent="0.2">
      <c r="A32" s="649"/>
      <c r="B32" s="621"/>
      <c r="C32" s="622"/>
      <c r="D32" s="526"/>
      <c r="E32" s="92" t="s">
        <v>353</v>
      </c>
      <c r="F32" s="579"/>
      <c r="G32" s="580"/>
      <c r="H32" s="580"/>
      <c r="I32" s="580"/>
      <c r="J32" s="580"/>
      <c r="K32" s="581"/>
      <c r="L32" s="91" t="s">
        <v>781</v>
      </c>
      <c r="N32" t="s">
        <v>570</v>
      </c>
    </row>
    <row r="33" spans="1:17" ht="15.5" customHeight="1" x14ac:dyDescent="0.2">
      <c r="A33" s="649"/>
      <c r="B33" s="621"/>
      <c r="C33" s="622"/>
      <c r="D33" s="562" t="s">
        <v>351</v>
      </c>
      <c r="E33" s="92" t="s">
        <v>352</v>
      </c>
      <c r="F33" s="631">
        <f>第1号別紙!H38*1000</f>
        <v>0</v>
      </c>
      <c r="G33" s="631"/>
      <c r="H33" s="631"/>
      <c r="I33" s="631"/>
      <c r="J33" s="631"/>
      <c r="K33" s="631"/>
      <c r="L33" s="91" t="s">
        <v>781</v>
      </c>
      <c r="N33" t="s">
        <v>1064</v>
      </c>
    </row>
    <row r="34" spans="1:17" ht="15.5" customHeight="1" x14ac:dyDescent="0.2">
      <c r="A34" s="649"/>
      <c r="B34" s="621"/>
      <c r="C34" s="622"/>
      <c r="D34" s="625"/>
      <c r="E34" s="92" t="s">
        <v>914</v>
      </c>
      <c r="F34" s="627">
        <f>第1号別紙!H39*1000</f>
        <v>0</v>
      </c>
      <c r="G34" s="628"/>
      <c r="H34" s="628"/>
      <c r="I34" s="628"/>
      <c r="J34" s="628"/>
      <c r="K34" s="629"/>
      <c r="L34" s="91" t="s">
        <v>781</v>
      </c>
      <c r="N34" t="s">
        <v>1064</v>
      </c>
    </row>
    <row r="35" spans="1:17" ht="15.5" customHeight="1" x14ac:dyDescent="0.2">
      <c r="A35" s="649"/>
      <c r="B35" s="623"/>
      <c r="C35" s="624"/>
      <c r="D35" s="626"/>
      <c r="E35" s="92" t="s">
        <v>353</v>
      </c>
      <c r="F35" s="627">
        <f>SUM(F33:K34)</f>
        <v>0</v>
      </c>
      <c r="G35" s="628"/>
      <c r="H35" s="628"/>
      <c r="I35" s="628"/>
      <c r="J35" s="628"/>
      <c r="K35" s="629"/>
      <c r="L35" s="91" t="s">
        <v>781</v>
      </c>
    </row>
    <row r="36" spans="1:17" ht="15.5" customHeight="1" x14ac:dyDescent="0.2">
      <c r="A36" s="649"/>
      <c r="B36" s="506" t="s">
        <v>850</v>
      </c>
      <c r="C36" s="506"/>
      <c r="D36" s="506"/>
      <c r="E36" s="506"/>
      <c r="F36" s="590"/>
      <c r="G36" s="590"/>
      <c r="H36" s="590"/>
      <c r="I36" s="590"/>
      <c r="J36" s="590"/>
      <c r="K36" s="590"/>
      <c r="L36" s="91" t="s">
        <v>25</v>
      </c>
    </row>
    <row r="37" spans="1:17" ht="15.5" customHeight="1" x14ac:dyDescent="0.2">
      <c r="A37" s="649"/>
      <c r="B37" s="506" t="s">
        <v>845</v>
      </c>
      <c r="C37" s="506"/>
      <c r="D37" s="506"/>
      <c r="E37" s="506"/>
      <c r="F37" s="579"/>
      <c r="G37" s="580"/>
      <c r="H37" s="580"/>
      <c r="I37" s="580"/>
      <c r="J37" s="580"/>
      <c r="K37" s="581"/>
      <c r="L37" s="91" t="s">
        <v>25</v>
      </c>
    </row>
    <row r="38" spans="1:17" ht="15.5" customHeight="1" x14ac:dyDescent="0.2">
      <c r="A38" s="649"/>
      <c r="B38" s="523" t="s">
        <v>885</v>
      </c>
      <c r="C38" s="568"/>
      <c r="D38" s="568"/>
      <c r="E38" s="524"/>
      <c r="F38" s="579"/>
      <c r="G38" s="580"/>
      <c r="H38" s="580"/>
      <c r="I38" s="580"/>
      <c r="J38" s="580"/>
      <c r="K38" s="581"/>
      <c r="L38" s="91" t="s">
        <v>287</v>
      </c>
      <c r="N38" t="s">
        <v>892</v>
      </c>
    </row>
    <row r="39" spans="1:17" ht="15.5" customHeight="1" x14ac:dyDescent="0.2">
      <c r="A39" s="649"/>
      <c r="B39" s="559" t="s">
        <v>388</v>
      </c>
      <c r="C39" s="526"/>
      <c r="D39" s="523" t="s">
        <v>392</v>
      </c>
      <c r="E39" s="524"/>
      <c r="F39" s="579"/>
      <c r="G39" s="580"/>
      <c r="H39" s="580"/>
      <c r="I39" s="580"/>
      <c r="J39" s="580"/>
      <c r="K39" s="581"/>
      <c r="L39" s="91" t="s">
        <v>286</v>
      </c>
    </row>
    <row r="40" spans="1:17" ht="15.5" customHeight="1" x14ac:dyDescent="0.2">
      <c r="A40" s="649"/>
      <c r="B40" s="526"/>
      <c r="C40" s="526"/>
      <c r="D40" s="523" t="s">
        <v>393</v>
      </c>
      <c r="E40" s="524"/>
      <c r="F40" s="579"/>
      <c r="G40" s="580"/>
      <c r="H40" s="580"/>
      <c r="I40" s="580"/>
      <c r="J40" s="580"/>
      <c r="K40" s="581"/>
      <c r="L40" s="91" t="s">
        <v>842</v>
      </c>
      <c r="O40" s="93"/>
      <c r="P40" s="93"/>
      <c r="Q40" s="93"/>
    </row>
    <row r="41" spans="1:17" ht="15.5" customHeight="1" x14ac:dyDescent="0.2">
      <c r="A41" s="525" t="s">
        <v>861</v>
      </c>
      <c r="B41" s="619" t="s">
        <v>9</v>
      </c>
      <c r="C41" s="620"/>
      <c r="D41" s="506" t="s">
        <v>10</v>
      </c>
      <c r="E41" s="506"/>
      <c r="F41" s="553"/>
      <c r="G41" s="553"/>
      <c r="H41" s="553"/>
      <c r="I41" s="553"/>
      <c r="J41" s="553"/>
      <c r="K41" s="553"/>
      <c r="L41" s="553"/>
      <c r="N41" s="93" t="s">
        <v>335</v>
      </c>
      <c r="O41" s="93"/>
      <c r="P41" s="93"/>
      <c r="Q41" s="93"/>
    </row>
    <row r="42" spans="1:17" ht="15.5" customHeight="1" x14ac:dyDescent="0.2">
      <c r="A42" s="525"/>
      <c r="B42" s="621"/>
      <c r="C42" s="622"/>
      <c r="D42" s="506" t="s">
        <v>11</v>
      </c>
      <c r="E42" s="506"/>
      <c r="F42" s="553"/>
      <c r="G42" s="553"/>
      <c r="H42" s="553"/>
      <c r="I42" s="553"/>
      <c r="J42" s="553"/>
      <c r="K42" s="553"/>
      <c r="L42" s="553"/>
      <c r="N42" s="93" t="s">
        <v>334</v>
      </c>
      <c r="O42" s="93"/>
      <c r="P42" s="93"/>
      <c r="Q42" s="93"/>
    </row>
    <row r="43" spans="1:17" ht="15.5" customHeight="1" x14ac:dyDescent="0.2">
      <c r="A43" s="525"/>
      <c r="B43" s="621"/>
      <c r="C43" s="622"/>
      <c r="D43" s="506" t="s">
        <v>12</v>
      </c>
      <c r="E43" s="506"/>
      <c r="F43" s="553"/>
      <c r="G43" s="553"/>
      <c r="H43" s="553"/>
      <c r="I43" s="553"/>
      <c r="J43" s="553"/>
      <c r="K43" s="553"/>
      <c r="L43" s="553"/>
      <c r="N43" t="s">
        <v>336</v>
      </c>
    </row>
    <row r="44" spans="1:17" ht="15.5" customHeight="1" x14ac:dyDescent="0.2">
      <c r="A44" s="525"/>
      <c r="B44" s="621"/>
      <c r="C44" s="622"/>
      <c r="D44" s="506" t="s">
        <v>13</v>
      </c>
      <c r="E44" s="506"/>
      <c r="F44" s="553"/>
      <c r="G44" s="553"/>
      <c r="H44" s="553"/>
      <c r="I44" s="553"/>
      <c r="J44" s="553"/>
      <c r="K44" s="553"/>
      <c r="L44" s="553"/>
    </row>
    <row r="45" spans="1:17" ht="15.5" customHeight="1" x14ac:dyDescent="0.2">
      <c r="A45" s="525"/>
      <c r="B45" s="506" t="s">
        <v>14</v>
      </c>
      <c r="C45" s="506"/>
      <c r="D45" s="506" t="s">
        <v>886</v>
      </c>
      <c r="E45" s="506"/>
      <c r="F45" s="552"/>
      <c r="G45" s="552"/>
      <c r="H45" s="552"/>
      <c r="I45" s="552"/>
      <c r="J45" s="552"/>
      <c r="K45" s="552"/>
      <c r="L45" s="552"/>
      <c r="N45" t="s">
        <v>234</v>
      </c>
    </row>
    <row r="46" spans="1:17" ht="15.5" customHeight="1" x14ac:dyDescent="0.2">
      <c r="A46" s="525"/>
      <c r="B46" s="506"/>
      <c r="C46" s="506"/>
      <c r="D46" s="506" t="s">
        <v>102</v>
      </c>
      <c r="E46" s="506"/>
      <c r="F46" s="500" t="str">
        <f>IF(F45="","",IF(F6=F45,G7,IF(F12=F45,G13,IF(F18=F45,G19,"社名を正しく記入してください"))))</f>
        <v/>
      </c>
      <c r="G46" s="500"/>
      <c r="H46" s="500"/>
      <c r="I46" s="500"/>
      <c r="J46" s="500"/>
      <c r="K46" s="500"/>
      <c r="L46" s="89"/>
    </row>
    <row r="47" spans="1:17" ht="15.5" customHeight="1" x14ac:dyDescent="0.2">
      <c r="A47" s="525"/>
      <c r="B47" s="506"/>
      <c r="C47" s="506"/>
      <c r="D47" s="506" t="s">
        <v>103</v>
      </c>
      <c r="E47" s="506"/>
      <c r="F47" s="500" t="str">
        <f>IF(F45="","",IF(F6=F45,K7,IF(F12=F45,K13,IF(F18=F45,K19,""))))</f>
        <v/>
      </c>
      <c r="G47" s="500"/>
      <c r="H47" s="500"/>
      <c r="I47" s="500"/>
      <c r="J47" s="500"/>
      <c r="K47" s="500"/>
      <c r="L47" s="89"/>
    </row>
    <row r="48" spans="1:17" ht="15.5" customHeight="1" x14ac:dyDescent="0.2">
      <c r="A48" s="525"/>
      <c r="B48" s="506"/>
      <c r="C48" s="506"/>
      <c r="D48" s="506" t="s">
        <v>5</v>
      </c>
      <c r="E48" s="506"/>
      <c r="F48" s="500" t="str">
        <f>IF(F45="","",IF(F6=F45,G8,IF(F12=F45,G14,IF(F18=F45,G20,""))))</f>
        <v/>
      </c>
      <c r="G48" s="500"/>
      <c r="H48" s="500"/>
      <c r="I48" s="500"/>
      <c r="J48" s="500"/>
      <c r="K48" s="500"/>
      <c r="L48" s="500"/>
    </row>
    <row r="49" spans="1:14" ht="15.5" customHeight="1" x14ac:dyDescent="0.2">
      <c r="A49" s="525"/>
      <c r="B49" s="506"/>
      <c r="C49" s="506"/>
      <c r="D49" s="506" t="s">
        <v>96</v>
      </c>
      <c r="E49" s="506"/>
      <c r="F49" s="500" t="str">
        <f>IF(F45="","",IF(F6=F45,K8,IF(F12=F45,K14,IF(F18=F45,K20,""))))</f>
        <v/>
      </c>
      <c r="G49" s="500"/>
      <c r="H49" s="500"/>
      <c r="I49" s="500"/>
      <c r="J49" s="500"/>
      <c r="K49" s="500"/>
      <c r="L49" s="500"/>
    </row>
    <row r="50" spans="1:14" ht="15.5" customHeight="1" x14ac:dyDescent="0.2">
      <c r="A50" s="525"/>
      <c r="B50" s="506"/>
      <c r="C50" s="506"/>
      <c r="D50" s="506" t="s">
        <v>99</v>
      </c>
      <c r="E50" s="506"/>
      <c r="F50" s="366"/>
      <c r="G50" s="97" t="s">
        <v>28</v>
      </c>
      <c r="H50" s="367"/>
      <c r="I50" s="554"/>
      <c r="J50" s="554"/>
      <c r="K50" s="554"/>
      <c r="L50" s="554"/>
      <c r="N50" t="s">
        <v>235</v>
      </c>
    </row>
    <row r="51" spans="1:14" ht="15.5" customHeight="1" x14ac:dyDescent="0.2">
      <c r="A51" s="525"/>
      <c r="B51" s="506"/>
      <c r="C51" s="506"/>
      <c r="D51" s="506" t="s">
        <v>100</v>
      </c>
      <c r="E51" s="506"/>
      <c r="F51" s="611" t="str">
        <f>IF(F45="","",IF(F6=F45,F9,IF(F12=F45,F15,IF(F18=F45,F21,""))))</f>
        <v/>
      </c>
      <c r="G51" s="612"/>
      <c r="H51" s="612"/>
      <c r="I51" s="612"/>
      <c r="J51" s="612"/>
      <c r="K51" s="612"/>
      <c r="L51" s="613"/>
    </row>
    <row r="52" spans="1:14" ht="15.5" customHeight="1" x14ac:dyDescent="0.2">
      <c r="A52" s="525"/>
      <c r="B52" s="506"/>
      <c r="C52" s="506"/>
      <c r="D52" s="506" t="s">
        <v>7</v>
      </c>
      <c r="E52" s="506"/>
      <c r="F52" s="500" t="str">
        <f>IF(F45="","",IF(F6=F45,G10,IF(F12=F45,G16,IF(F18=F45,G22,""))))</f>
        <v/>
      </c>
      <c r="G52" s="500"/>
      <c r="H52" s="500"/>
      <c r="I52" s="500"/>
      <c r="J52" s="500"/>
      <c r="K52" s="500"/>
      <c r="L52" s="500"/>
    </row>
    <row r="53" spans="1:14" ht="15.5" customHeight="1" x14ac:dyDescent="0.2">
      <c r="A53" s="525"/>
      <c r="B53" s="506"/>
      <c r="C53" s="506"/>
      <c r="D53" s="506" t="s">
        <v>8</v>
      </c>
      <c r="E53" s="506"/>
      <c r="F53" s="576"/>
      <c r="G53" s="501"/>
      <c r="H53" s="501"/>
      <c r="I53" s="501"/>
      <c r="J53" s="501"/>
      <c r="K53" s="501"/>
      <c r="L53" s="501"/>
      <c r="N53" t="s">
        <v>236</v>
      </c>
    </row>
    <row r="54" spans="1:14" ht="15.5" customHeight="1" x14ac:dyDescent="0.2">
      <c r="A54" s="525"/>
      <c r="B54" s="506"/>
      <c r="C54" s="506"/>
      <c r="D54" s="506" t="s">
        <v>101</v>
      </c>
      <c r="E54" s="506"/>
      <c r="F54" s="500" t="str">
        <f>IF(F45="","",IF(F6=F45,K10,IF(F12=F45,K16,IF(F18=F45,K22,""))))</f>
        <v/>
      </c>
      <c r="G54" s="500"/>
      <c r="H54" s="500"/>
      <c r="I54" s="500"/>
      <c r="J54" s="500"/>
      <c r="K54" s="500"/>
      <c r="L54" s="500"/>
    </row>
    <row r="55" spans="1:14" ht="15.5" customHeight="1" x14ac:dyDescent="0.2">
      <c r="A55" s="525"/>
      <c r="B55" s="506"/>
      <c r="C55" s="506"/>
      <c r="D55" s="506" t="s">
        <v>883</v>
      </c>
      <c r="E55" s="506"/>
      <c r="F55" s="630" t="str">
        <f>IF(F45="","",IF(F6=F45,F11,IF(F12=F45,F17,IF(F18=F45,F23,""))))</f>
        <v/>
      </c>
      <c r="G55" s="630"/>
      <c r="H55" s="630"/>
      <c r="I55" s="630"/>
      <c r="J55" s="630"/>
      <c r="K55" s="630"/>
      <c r="L55" s="630"/>
    </row>
    <row r="56" spans="1:14" ht="15.5" customHeight="1" x14ac:dyDescent="0.2">
      <c r="A56" s="555" t="s">
        <v>862</v>
      </c>
      <c r="B56" s="506" t="s">
        <v>281</v>
      </c>
      <c r="C56" s="506"/>
      <c r="D56" s="585" t="s">
        <v>282</v>
      </c>
      <c r="E56" s="586"/>
      <c r="F56" s="552"/>
      <c r="G56" s="552"/>
      <c r="H56" s="552"/>
      <c r="I56" s="552"/>
      <c r="J56" s="552"/>
      <c r="K56" s="552"/>
      <c r="L56" s="552"/>
    </row>
    <row r="57" spans="1:14" ht="15.5" customHeight="1" x14ac:dyDescent="0.2">
      <c r="A57" s="556"/>
      <c r="B57" s="506"/>
      <c r="C57" s="506"/>
      <c r="D57" s="585" t="s">
        <v>278</v>
      </c>
      <c r="E57" s="586"/>
      <c r="F57" s="552"/>
      <c r="G57" s="552"/>
      <c r="H57" s="552"/>
      <c r="I57" s="552"/>
      <c r="J57" s="552"/>
      <c r="K57" s="552"/>
      <c r="L57" s="552"/>
    </row>
    <row r="58" spans="1:14" ht="15.5" customHeight="1" x14ac:dyDescent="0.2">
      <c r="A58" s="556"/>
      <c r="B58" s="506"/>
      <c r="C58" s="506"/>
      <c r="D58" s="585" t="s">
        <v>283</v>
      </c>
      <c r="E58" s="586"/>
      <c r="F58" s="587"/>
      <c r="G58" s="588"/>
      <c r="H58" s="588"/>
      <c r="I58" s="588"/>
      <c r="J58" s="588"/>
      <c r="K58" s="588"/>
      <c r="L58" s="589"/>
    </row>
    <row r="59" spans="1:14" ht="15.5" customHeight="1" x14ac:dyDescent="0.2">
      <c r="A59" s="556"/>
      <c r="B59" s="506"/>
      <c r="C59" s="506"/>
      <c r="D59" s="585" t="s">
        <v>284</v>
      </c>
      <c r="E59" s="586"/>
      <c r="F59" s="587"/>
      <c r="G59" s="588"/>
      <c r="H59" s="588"/>
      <c r="I59" s="588"/>
      <c r="J59" s="588"/>
      <c r="K59" s="588"/>
      <c r="L59" s="589"/>
      <c r="N59" t="s">
        <v>285</v>
      </c>
    </row>
    <row r="60" spans="1:14" ht="15.5" customHeight="1" x14ac:dyDescent="0.2">
      <c r="A60" s="556"/>
      <c r="B60" s="506"/>
      <c r="C60" s="506"/>
      <c r="D60" s="585" t="s">
        <v>96</v>
      </c>
      <c r="E60" s="586"/>
      <c r="F60" s="587"/>
      <c r="G60" s="588"/>
      <c r="H60" s="588"/>
      <c r="I60" s="588"/>
      <c r="J60" s="588"/>
      <c r="K60" s="588"/>
      <c r="L60" s="589"/>
    </row>
    <row r="61" spans="1:14" ht="15.5" customHeight="1" x14ac:dyDescent="0.2">
      <c r="A61" s="556"/>
      <c r="B61" s="506"/>
      <c r="C61" s="506"/>
      <c r="D61" s="585" t="s">
        <v>7</v>
      </c>
      <c r="E61" s="586"/>
      <c r="F61" s="89" t="s">
        <v>104</v>
      </c>
      <c r="G61" s="567"/>
      <c r="H61" s="553"/>
      <c r="I61" s="553"/>
      <c r="J61" s="89"/>
      <c r="K61" s="567"/>
      <c r="L61" s="553"/>
    </row>
    <row r="62" spans="1:14" ht="15.5" customHeight="1" x14ac:dyDescent="0.2">
      <c r="A62" s="557"/>
      <c r="B62" s="506"/>
      <c r="C62" s="506"/>
      <c r="D62" s="585" t="s">
        <v>883</v>
      </c>
      <c r="E62" s="586"/>
      <c r="F62" s="503"/>
      <c r="G62" s="504"/>
      <c r="H62" s="504"/>
      <c r="I62" s="504"/>
      <c r="J62" s="504"/>
      <c r="K62" s="504"/>
      <c r="L62" s="505"/>
    </row>
    <row r="63" spans="1:14" ht="15.5" customHeight="1" x14ac:dyDescent="0.2"/>
    <row r="64" spans="1:14" ht="15.5" customHeight="1" x14ac:dyDescent="0.2">
      <c r="A64" s="331" t="s">
        <v>1022</v>
      </c>
      <c r="B64" s="94"/>
      <c r="C64" s="94"/>
      <c r="D64" s="94"/>
      <c r="E64" s="94"/>
      <c r="F64" s="94"/>
      <c r="G64" s="94"/>
      <c r="H64" s="94"/>
      <c r="I64" s="94"/>
      <c r="J64" s="94"/>
      <c r="K64" s="94"/>
      <c r="L64" s="94"/>
      <c r="N64" t="s">
        <v>851</v>
      </c>
    </row>
    <row r="65" spans="1:14" ht="15.5" customHeight="1" x14ac:dyDescent="0.2">
      <c r="A65" s="555" t="s">
        <v>862</v>
      </c>
      <c r="B65" s="506" t="s">
        <v>349</v>
      </c>
      <c r="C65" s="506"/>
      <c r="D65" s="585" t="s">
        <v>282</v>
      </c>
      <c r="E65" s="586"/>
      <c r="F65" s="552"/>
      <c r="G65" s="552"/>
      <c r="H65" s="552"/>
      <c r="I65" s="552"/>
      <c r="J65" s="552"/>
      <c r="K65" s="552"/>
      <c r="L65" s="552"/>
      <c r="N65" t="s">
        <v>852</v>
      </c>
    </row>
    <row r="66" spans="1:14" ht="15.5" customHeight="1" x14ac:dyDescent="0.2">
      <c r="A66" s="556"/>
      <c r="B66" s="506"/>
      <c r="C66" s="506"/>
      <c r="D66" s="585" t="s">
        <v>278</v>
      </c>
      <c r="E66" s="586"/>
      <c r="F66" s="552"/>
      <c r="G66" s="552"/>
      <c r="H66" s="552"/>
      <c r="I66" s="552"/>
      <c r="J66" s="552"/>
      <c r="K66" s="552"/>
      <c r="L66" s="552"/>
    </row>
    <row r="67" spans="1:14" ht="15.5" customHeight="1" x14ac:dyDescent="0.2">
      <c r="A67" s="556"/>
      <c r="B67" s="506"/>
      <c r="C67" s="506"/>
      <c r="D67" s="585" t="s">
        <v>283</v>
      </c>
      <c r="E67" s="586"/>
      <c r="F67" s="587"/>
      <c r="G67" s="588"/>
      <c r="H67" s="588"/>
      <c r="I67" s="588"/>
      <c r="J67" s="588"/>
      <c r="K67" s="588"/>
      <c r="L67" s="589"/>
    </row>
    <row r="68" spans="1:14" ht="15.5" customHeight="1" x14ac:dyDescent="0.2">
      <c r="A68" s="556"/>
      <c r="B68" s="506"/>
      <c r="C68" s="506"/>
      <c r="D68" s="585" t="s">
        <v>284</v>
      </c>
      <c r="E68" s="586"/>
      <c r="F68" s="587"/>
      <c r="G68" s="588"/>
      <c r="H68" s="588"/>
      <c r="I68" s="588"/>
      <c r="J68" s="588"/>
      <c r="K68" s="588"/>
      <c r="L68" s="589"/>
    </row>
    <row r="69" spans="1:14" ht="15.5" customHeight="1" x14ac:dyDescent="0.2">
      <c r="A69" s="556"/>
      <c r="B69" s="506"/>
      <c r="C69" s="506"/>
      <c r="D69" s="585" t="s">
        <v>96</v>
      </c>
      <c r="E69" s="586"/>
      <c r="F69" s="587"/>
      <c r="G69" s="588"/>
      <c r="H69" s="588"/>
      <c r="I69" s="588"/>
      <c r="J69" s="588"/>
      <c r="K69" s="588"/>
      <c r="L69" s="589"/>
    </row>
    <row r="70" spans="1:14" ht="15.5" customHeight="1" x14ac:dyDescent="0.2">
      <c r="A70" s="556"/>
      <c r="B70" s="506"/>
      <c r="C70" s="506"/>
      <c r="D70" s="585" t="s">
        <v>7</v>
      </c>
      <c r="E70" s="586"/>
      <c r="F70" s="89" t="s">
        <v>104</v>
      </c>
      <c r="G70" s="567"/>
      <c r="H70" s="553"/>
      <c r="I70" s="553"/>
      <c r="J70" s="89"/>
      <c r="K70" s="567"/>
      <c r="L70" s="553"/>
    </row>
    <row r="71" spans="1:14" ht="15.5" customHeight="1" x14ac:dyDescent="0.2">
      <c r="A71" s="557"/>
      <c r="B71" s="506"/>
      <c r="C71" s="506"/>
      <c r="D71" s="585" t="s">
        <v>883</v>
      </c>
      <c r="E71" s="586"/>
      <c r="F71" s="503"/>
      <c r="G71" s="504"/>
      <c r="H71" s="504"/>
      <c r="I71" s="504"/>
      <c r="J71" s="504"/>
      <c r="K71" s="504"/>
      <c r="L71" s="505"/>
    </row>
    <row r="72" spans="1:14" ht="15.5" customHeight="1" x14ac:dyDescent="0.2">
      <c r="A72" s="555" t="s">
        <v>863</v>
      </c>
      <c r="B72" s="506" t="s">
        <v>889</v>
      </c>
      <c r="C72" s="506"/>
      <c r="D72" s="506"/>
      <c r="E72" s="506"/>
      <c r="F72" s="543"/>
      <c r="G72" s="544"/>
      <c r="H72" s="544"/>
      <c r="I72" s="544"/>
      <c r="J72" s="544"/>
      <c r="K72" s="544"/>
      <c r="L72" s="544"/>
      <c r="N72" t="s">
        <v>107</v>
      </c>
    </row>
    <row r="73" spans="1:14" ht="14" customHeight="1" x14ac:dyDescent="0.2">
      <c r="A73" s="556"/>
      <c r="B73" s="506" t="s">
        <v>896</v>
      </c>
      <c r="C73" s="506"/>
      <c r="D73" s="506"/>
      <c r="E73" s="506"/>
      <c r="F73" s="493"/>
      <c r="G73" s="493"/>
      <c r="H73" s="614" t="s">
        <v>38</v>
      </c>
      <c r="I73" s="615"/>
      <c r="J73" s="493"/>
      <c r="K73" s="493"/>
      <c r="L73" s="328" t="s">
        <v>39</v>
      </c>
      <c r="M73" s="4"/>
      <c r="N73" t="str">
        <f>IF(AND(F73="○",J73="○")=TRUE,"←どちらかに一方にのみ○を入れてください。","")</f>
        <v/>
      </c>
    </row>
    <row r="74" spans="1:14" ht="26" customHeight="1" x14ac:dyDescent="0.2">
      <c r="A74" s="556"/>
      <c r="B74" s="562" t="s">
        <v>467</v>
      </c>
      <c r="C74" s="607" t="s">
        <v>468</v>
      </c>
      <c r="D74" s="608"/>
      <c r="E74" s="609"/>
      <c r="F74" s="111" t="s">
        <v>544</v>
      </c>
      <c r="G74" s="469"/>
      <c r="H74" s="324"/>
      <c r="I74" s="324"/>
      <c r="J74" s="324"/>
      <c r="K74" s="324"/>
      <c r="L74" s="325"/>
      <c r="M74" s="4"/>
    </row>
    <row r="75" spans="1:14" ht="15.5" customHeight="1" x14ac:dyDescent="0.2">
      <c r="A75" s="556"/>
      <c r="B75" s="635"/>
      <c r="C75" s="582" t="s">
        <v>469</v>
      </c>
      <c r="D75" s="583"/>
      <c r="E75" s="584"/>
      <c r="F75" s="318"/>
      <c r="G75" s="319"/>
      <c r="H75" s="319"/>
      <c r="I75" s="320"/>
      <c r="J75" s="320"/>
      <c r="K75" s="320"/>
      <c r="L75" s="320"/>
      <c r="M75" s="4"/>
    </row>
    <row r="76" spans="1:14" ht="15.5" customHeight="1" x14ac:dyDescent="0.2">
      <c r="A76" s="556"/>
      <c r="B76" s="635"/>
      <c r="C76" s="582" t="s">
        <v>470</v>
      </c>
      <c r="D76" s="583"/>
      <c r="E76" s="584"/>
      <c r="F76" s="318"/>
      <c r="G76" s="319"/>
      <c r="H76" s="320"/>
      <c r="I76" s="319"/>
      <c r="J76" s="319"/>
      <c r="K76" s="320"/>
      <c r="L76" s="320"/>
      <c r="M76" s="4"/>
    </row>
    <row r="77" spans="1:14" ht="15.5" customHeight="1" x14ac:dyDescent="0.2">
      <c r="A77" s="556"/>
      <c r="B77" s="635"/>
      <c r="C77" s="523" t="s">
        <v>471</v>
      </c>
      <c r="D77" s="524"/>
      <c r="E77" s="95" t="s">
        <v>538</v>
      </c>
      <c r="F77" s="321"/>
      <c r="G77" s="321"/>
      <c r="H77" s="321"/>
      <c r="I77" s="321"/>
      <c r="J77" s="321"/>
      <c r="K77" s="322"/>
      <c r="L77" s="323"/>
      <c r="M77" s="4"/>
    </row>
    <row r="78" spans="1:14" ht="15.5" customHeight="1" x14ac:dyDescent="0.2">
      <c r="A78" s="556"/>
      <c r="B78" s="635"/>
      <c r="C78" s="523" t="s">
        <v>895</v>
      </c>
      <c r="D78" s="524"/>
      <c r="E78" s="95" t="s">
        <v>472</v>
      </c>
      <c r="F78" s="321"/>
      <c r="G78" s="321"/>
      <c r="H78" s="321"/>
      <c r="I78" s="321"/>
      <c r="J78" s="321"/>
      <c r="K78" s="322"/>
      <c r="L78" s="323"/>
      <c r="M78" s="4"/>
    </row>
    <row r="79" spans="1:14" ht="15.5" customHeight="1" x14ac:dyDescent="0.2">
      <c r="A79" s="556"/>
      <c r="B79" s="635"/>
      <c r="C79" s="523" t="s">
        <v>473</v>
      </c>
      <c r="D79" s="524"/>
      <c r="E79" s="95" t="s">
        <v>474</v>
      </c>
      <c r="F79" s="321"/>
      <c r="G79" s="321"/>
      <c r="H79" s="321"/>
      <c r="I79" s="321"/>
      <c r="J79" s="321"/>
      <c r="K79" s="322"/>
      <c r="L79" s="323"/>
      <c r="M79" s="4"/>
    </row>
    <row r="80" spans="1:14" ht="15.5" customHeight="1" x14ac:dyDescent="0.2">
      <c r="A80" s="556"/>
      <c r="B80" s="635"/>
      <c r="C80" s="523" t="s">
        <v>475</v>
      </c>
      <c r="D80" s="524"/>
      <c r="E80" s="95" t="s">
        <v>474</v>
      </c>
      <c r="F80" s="321"/>
      <c r="G80" s="321"/>
      <c r="H80" s="321"/>
      <c r="I80" s="321"/>
      <c r="J80" s="321"/>
      <c r="K80" s="322"/>
      <c r="L80" s="323"/>
      <c r="M80" s="4"/>
    </row>
    <row r="81" spans="1:15" ht="15.5" customHeight="1" x14ac:dyDescent="0.2">
      <c r="A81" s="556"/>
      <c r="B81" s="635"/>
      <c r="C81" s="523" t="s">
        <v>376</v>
      </c>
      <c r="D81" s="524"/>
      <c r="E81" s="95" t="s">
        <v>476</v>
      </c>
      <c r="F81" s="321"/>
      <c r="G81" s="321"/>
      <c r="H81" s="321"/>
      <c r="I81" s="321"/>
      <c r="J81" s="321"/>
      <c r="K81" s="322"/>
      <c r="L81" s="323"/>
      <c r="M81" s="4"/>
    </row>
    <row r="82" spans="1:15" ht="15.5" customHeight="1" x14ac:dyDescent="0.2">
      <c r="A82" s="556"/>
      <c r="B82" s="526" t="s">
        <v>255</v>
      </c>
      <c r="C82" s="526"/>
      <c r="D82" s="506" t="s">
        <v>17</v>
      </c>
      <c r="E82" s="506"/>
      <c r="F82" s="501"/>
      <c r="G82" s="501"/>
      <c r="H82" s="501"/>
      <c r="I82" s="501"/>
      <c r="J82" s="501"/>
      <c r="K82" s="632" t="s">
        <v>614</v>
      </c>
      <c r="L82" s="633"/>
      <c r="O82" s="378"/>
    </row>
    <row r="83" spans="1:15" ht="15.5" customHeight="1" x14ac:dyDescent="0.2">
      <c r="A83" s="556"/>
      <c r="B83" s="526"/>
      <c r="C83" s="526"/>
      <c r="D83" s="92"/>
      <c r="E83" s="92"/>
      <c r="F83" s="526" t="s">
        <v>108</v>
      </c>
      <c r="G83" s="526"/>
      <c r="H83" s="89"/>
      <c r="I83" s="526" t="s">
        <v>109</v>
      </c>
      <c r="J83" s="526"/>
      <c r="K83" s="616" t="s">
        <v>254</v>
      </c>
      <c r="L83" s="617"/>
      <c r="O83" s="378"/>
    </row>
    <row r="84" spans="1:15" ht="15.5" customHeight="1" x14ac:dyDescent="0.2">
      <c r="A84" s="556"/>
      <c r="B84" s="526"/>
      <c r="C84" s="526"/>
      <c r="D84" s="506" t="s">
        <v>15</v>
      </c>
      <c r="E84" s="506"/>
      <c r="F84" s="577"/>
      <c r="G84" s="578"/>
      <c r="H84" s="89" t="s">
        <v>19</v>
      </c>
      <c r="I84" s="577"/>
      <c r="J84" s="578"/>
      <c r="K84" s="501"/>
      <c r="L84" s="501"/>
      <c r="O84" s="378"/>
    </row>
    <row r="85" spans="1:15" ht="15.5" customHeight="1" x14ac:dyDescent="0.2">
      <c r="A85" s="556"/>
      <c r="B85" s="526"/>
      <c r="C85" s="526"/>
      <c r="D85" s="506" t="s">
        <v>16</v>
      </c>
      <c r="E85" s="506"/>
      <c r="F85" s="634">
        <f>I84</f>
        <v>0</v>
      </c>
      <c r="G85" s="634"/>
      <c r="H85" s="89" t="s">
        <v>19</v>
      </c>
      <c r="I85" s="577"/>
      <c r="J85" s="578"/>
      <c r="K85" s="501"/>
      <c r="L85" s="501"/>
      <c r="O85" s="378"/>
    </row>
    <row r="86" spans="1:15" ht="15.5" customHeight="1" x14ac:dyDescent="0.2">
      <c r="A86" s="556"/>
      <c r="B86" s="526"/>
      <c r="C86" s="526"/>
      <c r="D86" s="506" t="s">
        <v>18</v>
      </c>
      <c r="E86" s="506"/>
      <c r="F86" s="634">
        <f>I85</f>
        <v>0</v>
      </c>
      <c r="G86" s="634"/>
      <c r="H86" s="89" t="s">
        <v>19</v>
      </c>
      <c r="I86" s="636">
        <f>F84</f>
        <v>0</v>
      </c>
      <c r="J86" s="634"/>
      <c r="K86" s="501"/>
      <c r="L86" s="501"/>
      <c r="O86" s="378"/>
    </row>
    <row r="87" spans="1:15" ht="15.5" customHeight="1" x14ac:dyDescent="0.2">
      <c r="A87" s="556"/>
      <c r="B87" s="526" t="s">
        <v>256</v>
      </c>
      <c r="C87" s="526"/>
      <c r="D87" s="506" t="s">
        <v>17</v>
      </c>
      <c r="E87" s="506"/>
      <c r="F87" s="501"/>
      <c r="G87" s="501"/>
      <c r="H87" s="501"/>
      <c r="I87" s="501"/>
      <c r="J87" s="501"/>
      <c r="K87" s="632" t="s">
        <v>614</v>
      </c>
      <c r="L87" s="633"/>
      <c r="O87" s="378"/>
    </row>
    <row r="88" spans="1:15" ht="15.5" customHeight="1" x14ac:dyDescent="0.2">
      <c r="A88" s="556"/>
      <c r="B88" s="526"/>
      <c r="C88" s="526"/>
      <c r="D88" s="92"/>
      <c r="E88" s="92"/>
      <c r="F88" s="526" t="s">
        <v>108</v>
      </c>
      <c r="G88" s="526"/>
      <c r="H88" s="89"/>
      <c r="I88" s="526" t="s">
        <v>109</v>
      </c>
      <c r="J88" s="526"/>
      <c r="K88" s="616" t="s">
        <v>254</v>
      </c>
      <c r="L88" s="617"/>
      <c r="O88" s="378"/>
    </row>
    <row r="89" spans="1:15" ht="15.5" customHeight="1" x14ac:dyDescent="0.2">
      <c r="A89" s="556"/>
      <c r="B89" s="526"/>
      <c r="C89" s="526"/>
      <c r="D89" s="506" t="s">
        <v>15</v>
      </c>
      <c r="E89" s="506"/>
      <c r="F89" s="577"/>
      <c r="G89" s="578"/>
      <c r="H89" s="89" t="s">
        <v>19</v>
      </c>
      <c r="I89" s="577"/>
      <c r="J89" s="578"/>
      <c r="K89" s="501"/>
      <c r="L89" s="501"/>
      <c r="O89" s="378"/>
    </row>
    <row r="90" spans="1:15" ht="15.5" customHeight="1" x14ac:dyDescent="0.2">
      <c r="A90" s="556"/>
      <c r="B90" s="526"/>
      <c r="C90" s="526"/>
      <c r="D90" s="506" t="s">
        <v>16</v>
      </c>
      <c r="E90" s="506"/>
      <c r="F90" s="610">
        <f>I89</f>
        <v>0</v>
      </c>
      <c r="G90" s="610"/>
      <c r="H90" s="89" t="s">
        <v>19</v>
      </c>
      <c r="I90" s="610">
        <f>F89</f>
        <v>0</v>
      </c>
      <c r="J90" s="610"/>
      <c r="K90" s="501"/>
      <c r="L90" s="501"/>
      <c r="O90" s="378"/>
    </row>
    <row r="91" spans="1:15" ht="15.5" customHeight="1" x14ac:dyDescent="0.2">
      <c r="A91" s="556"/>
      <c r="B91" s="526" t="s">
        <v>257</v>
      </c>
      <c r="C91" s="526"/>
      <c r="D91" s="506" t="s">
        <v>347</v>
      </c>
      <c r="E91" s="506"/>
      <c r="F91" s="503"/>
      <c r="G91" s="504"/>
      <c r="H91" s="504"/>
      <c r="I91" s="504"/>
      <c r="J91" s="505"/>
      <c r="K91" s="513" t="s">
        <v>887</v>
      </c>
      <c r="L91" s="527"/>
      <c r="O91" s="378"/>
    </row>
    <row r="92" spans="1:15" ht="15.5" customHeight="1" x14ac:dyDescent="0.2">
      <c r="A92" s="557"/>
      <c r="B92" s="526"/>
      <c r="C92" s="526"/>
      <c r="D92" s="506" t="s">
        <v>20</v>
      </c>
      <c r="E92" s="506"/>
      <c r="F92" s="503"/>
      <c r="G92" s="504"/>
      <c r="H92" s="504"/>
      <c r="I92" s="504"/>
      <c r="J92" s="505"/>
      <c r="K92" s="503"/>
      <c r="L92" s="505"/>
    </row>
    <row r="93" spans="1:15" ht="15.5" customHeight="1" x14ac:dyDescent="0.2">
      <c r="A93" s="555" t="s">
        <v>864</v>
      </c>
      <c r="B93" s="559" t="s">
        <v>888</v>
      </c>
      <c r="C93" s="526"/>
      <c r="D93" s="520" t="s">
        <v>26</v>
      </c>
      <c r="E93" s="645" t="s">
        <v>28</v>
      </c>
      <c r="F93" s="502" t="s">
        <v>24</v>
      </c>
      <c r="G93" s="502"/>
      <c r="H93" s="502" t="s">
        <v>21</v>
      </c>
      <c r="I93" s="502"/>
      <c r="J93" s="502" t="s">
        <v>22</v>
      </c>
      <c r="K93" s="502"/>
      <c r="L93" s="89" t="s">
        <v>23</v>
      </c>
    </row>
    <row r="94" spans="1:15" ht="15.5" customHeight="1" x14ac:dyDescent="0.2">
      <c r="A94" s="556"/>
      <c r="B94" s="526"/>
      <c r="C94" s="526"/>
      <c r="D94" s="506"/>
      <c r="E94" s="526"/>
      <c r="F94" s="501"/>
      <c r="G94" s="501"/>
      <c r="H94" s="501"/>
      <c r="I94" s="501"/>
      <c r="J94" s="501"/>
      <c r="K94" s="501"/>
      <c r="L94" s="96"/>
    </row>
    <row r="95" spans="1:15" ht="15.5" customHeight="1" x14ac:dyDescent="0.2">
      <c r="A95" s="556"/>
      <c r="B95" s="526"/>
      <c r="C95" s="526"/>
      <c r="D95" s="520" t="s">
        <v>27</v>
      </c>
      <c r="E95" s="645" t="s">
        <v>28</v>
      </c>
      <c r="F95" s="502" t="s">
        <v>24</v>
      </c>
      <c r="G95" s="502"/>
      <c r="H95" s="502" t="s">
        <v>21</v>
      </c>
      <c r="I95" s="502"/>
      <c r="J95" s="502" t="s">
        <v>22</v>
      </c>
      <c r="K95" s="502"/>
      <c r="L95" s="89" t="s">
        <v>23</v>
      </c>
    </row>
    <row r="96" spans="1:15" ht="15.5" customHeight="1" x14ac:dyDescent="0.2">
      <c r="A96" s="556"/>
      <c r="B96" s="526"/>
      <c r="C96" s="526"/>
      <c r="D96" s="506"/>
      <c r="E96" s="526"/>
      <c r="F96" s="576"/>
      <c r="G96" s="501"/>
      <c r="H96" s="501"/>
      <c r="I96" s="501"/>
      <c r="J96" s="501"/>
      <c r="K96" s="501"/>
      <c r="L96" s="96"/>
    </row>
    <row r="97" spans="1:14" ht="15.5" customHeight="1" x14ac:dyDescent="0.2">
      <c r="A97" s="556"/>
      <c r="B97" s="526"/>
      <c r="C97" s="526"/>
      <c r="D97" s="646" t="s">
        <v>859</v>
      </c>
      <c r="E97" s="526" t="s">
        <v>539</v>
      </c>
      <c r="F97" s="502" t="s">
        <v>24</v>
      </c>
      <c r="G97" s="502"/>
      <c r="H97" s="502" t="s">
        <v>21</v>
      </c>
      <c r="I97" s="502"/>
      <c r="J97" s="502" t="s">
        <v>22</v>
      </c>
      <c r="K97" s="502"/>
      <c r="L97" s="89" t="s">
        <v>23</v>
      </c>
    </row>
    <row r="98" spans="1:14" ht="15.5" customHeight="1" x14ac:dyDescent="0.2">
      <c r="A98" s="556"/>
      <c r="B98" s="526"/>
      <c r="C98" s="526"/>
      <c r="D98" s="647"/>
      <c r="E98" s="526"/>
      <c r="F98" s="495"/>
      <c r="G98" s="495"/>
      <c r="H98" s="495"/>
      <c r="I98" s="495"/>
      <c r="J98" s="495"/>
      <c r="K98" s="495"/>
      <c r="L98" s="372"/>
    </row>
    <row r="99" spans="1:14" ht="15.5" customHeight="1" x14ac:dyDescent="0.2">
      <c r="A99" s="556"/>
      <c r="B99" s="526"/>
      <c r="C99" s="526"/>
      <c r="D99" s="647"/>
      <c r="E99" s="526" t="s">
        <v>25</v>
      </c>
      <c r="F99" s="502" t="s">
        <v>24</v>
      </c>
      <c r="G99" s="502"/>
      <c r="H99" s="502" t="s">
        <v>21</v>
      </c>
      <c r="I99" s="502"/>
      <c r="J99" s="502" t="s">
        <v>22</v>
      </c>
      <c r="K99" s="502"/>
      <c r="L99" s="89" t="s">
        <v>23</v>
      </c>
    </row>
    <row r="100" spans="1:14" ht="15.5" customHeight="1" x14ac:dyDescent="0.2">
      <c r="A100" s="556"/>
      <c r="B100" s="526"/>
      <c r="C100" s="526"/>
      <c r="D100" s="647"/>
      <c r="E100" s="526"/>
      <c r="F100" s="495"/>
      <c r="G100" s="495"/>
      <c r="H100" s="495"/>
      <c r="I100" s="495"/>
      <c r="J100" s="495"/>
      <c r="K100" s="495"/>
      <c r="L100" s="372"/>
    </row>
    <row r="101" spans="1:14" ht="15.5" customHeight="1" x14ac:dyDescent="0.2">
      <c r="A101" s="556"/>
      <c r="B101" s="526"/>
      <c r="C101" s="526"/>
      <c r="D101" s="520" t="s">
        <v>118</v>
      </c>
      <c r="E101" s="526" t="s">
        <v>25</v>
      </c>
      <c r="F101" s="502" t="s">
        <v>24</v>
      </c>
      <c r="G101" s="502"/>
      <c r="H101" s="502" t="s">
        <v>21</v>
      </c>
      <c r="I101" s="502"/>
      <c r="J101" s="502" t="s">
        <v>22</v>
      </c>
      <c r="K101" s="502"/>
      <c r="L101" s="89" t="s">
        <v>23</v>
      </c>
    </row>
    <row r="102" spans="1:14" ht="15.5" customHeight="1" x14ac:dyDescent="0.2">
      <c r="A102" s="556"/>
      <c r="B102" s="526"/>
      <c r="C102" s="526"/>
      <c r="D102" s="506"/>
      <c r="E102" s="526"/>
      <c r="F102" s="495"/>
      <c r="G102" s="495"/>
      <c r="H102" s="495"/>
      <c r="I102" s="495"/>
      <c r="J102" s="495"/>
      <c r="K102" s="495"/>
      <c r="L102" s="372"/>
    </row>
    <row r="103" spans="1:14" ht="15.5" customHeight="1" x14ac:dyDescent="0.2">
      <c r="A103" s="556"/>
      <c r="B103" s="526"/>
      <c r="C103" s="526"/>
      <c r="D103" s="520" t="s">
        <v>354</v>
      </c>
      <c r="E103" s="526" t="s">
        <v>25</v>
      </c>
      <c r="F103" s="502" t="s">
        <v>24</v>
      </c>
      <c r="G103" s="502"/>
      <c r="H103" s="502" t="s">
        <v>21</v>
      </c>
      <c r="I103" s="502"/>
      <c r="J103" s="502" t="s">
        <v>22</v>
      </c>
      <c r="K103" s="502"/>
      <c r="L103" s="89" t="s">
        <v>23</v>
      </c>
    </row>
    <row r="104" spans="1:14" ht="15.5" customHeight="1" x14ac:dyDescent="0.2">
      <c r="A104" s="556"/>
      <c r="B104" s="526"/>
      <c r="C104" s="526"/>
      <c r="D104" s="506"/>
      <c r="E104" s="526"/>
      <c r="F104" s="495"/>
      <c r="G104" s="495"/>
      <c r="H104" s="495"/>
      <c r="I104" s="495"/>
      <c r="J104" s="495"/>
      <c r="K104" s="495"/>
      <c r="L104" s="372"/>
    </row>
    <row r="105" spans="1:14" ht="15.5" customHeight="1" x14ac:dyDescent="0.2">
      <c r="A105" s="556"/>
      <c r="B105" s="506" t="s">
        <v>29</v>
      </c>
      <c r="C105" s="506"/>
      <c r="D105" s="506"/>
      <c r="E105" s="506"/>
      <c r="F105" s="500" t="str">
        <f>IF(F92="","",F92)</f>
        <v/>
      </c>
      <c r="G105" s="500"/>
      <c r="H105" s="500"/>
      <c r="I105" s="500"/>
      <c r="J105" s="500"/>
      <c r="K105" s="500"/>
      <c r="L105" s="97" t="s">
        <v>28</v>
      </c>
    </row>
    <row r="106" spans="1:14" ht="15.5" customHeight="1" x14ac:dyDescent="0.2">
      <c r="A106" s="556"/>
      <c r="B106" s="523" t="s">
        <v>121</v>
      </c>
      <c r="C106" s="568"/>
      <c r="D106" s="568"/>
      <c r="E106" s="524"/>
      <c r="F106" s="503"/>
      <c r="G106" s="504"/>
      <c r="H106" s="504"/>
      <c r="I106" s="504"/>
      <c r="J106" s="504"/>
      <c r="K106" s="505"/>
      <c r="L106" s="97"/>
    </row>
    <row r="107" spans="1:14" ht="15.5" customHeight="1" x14ac:dyDescent="0.2">
      <c r="A107" s="556"/>
      <c r="B107" s="523" t="s">
        <v>905</v>
      </c>
      <c r="C107" s="568"/>
      <c r="D107" s="568"/>
      <c r="E107" s="524"/>
      <c r="F107" s="503"/>
      <c r="G107" s="504"/>
      <c r="H107" s="504"/>
      <c r="I107" s="504"/>
      <c r="J107" s="504"/>
      <c r="K107" s="505"/>
      <c r="L107" s="97" t="s">
        <v>906</v>
      </c>
    </row>
    <row r="108" spans="1:14" ht="15.5" customHeight="1" x14ac:dyDescent="0.2">
      <c r="A108" s="556"/>
      <c r="B108" s="506" t="s">
        <v>540</v>
      </c>
      <c r="C108" s="506"/>
      <c r="D108" s="506"/>
      <c r="E108" s="506"/>
      <c r="F108" s="501"/>
      <c r="G108" s="501"/>
      <c r="H108" s="501"/>
      <c r="I108" s="501"/>
      <c r="J108" s="501"/>
      <c r="K108" s="501"/>
      <c r="L108" s="97" t="s">
        <v>541</v>
      </c>
    </row>
    <row r="109" spans="1:14" ht="15.5" customHeight="1" x14ac:dyDescent="0.2">
      <c r="A109" s="556"/>
      <c r="B109" s="506" t="s">
        <v>545</v>
      </c>
      <c r="C109" s="506"/>
      <c r="D109" s="506"/>
      <c r="E109" s="506"/>
      <c r="F109" s="558"/>
      <c r="G109" s="558"/>
      <c r="H109" s="558"/>
      <c r="I109" s="558"/>
      <c r="J109" s="558"/>
      <c r="K109" s="558"/>
      <c r="L109" s="91" t="s">
        <v>32</v>
      </c>
      <c r="N109" t="s">
        <v>782</v>
      </c>
    </row>
    <row r="110" spans="1:14" ht="15.5" customHeight="1" x14ac:dyDescent="0.2">
      <c r="A110" s="556"/>
      <c r="B110" s="506" t="s">
        <v>546</v>
      </c>
      <c r="C110" s="506"/>
      <c r="D110" s="506"/>
      <c r="E110" s="506"/>
      <c r="F110" s="558"/>
      <c r="G110" s="558"/>
      <c r="H110" s="558"/>
      <c r="I110" s="558"/>
      <c r="J110" s="558"/>
      <c r="K110" s="558"/>
      <c r="L110" s="91" t="s">
        <v>32</v>
      </c>
      <c r="N110" t="s">
        <v>782</v>
      </c>
    </row>
    <row r="111" spans="1:14" ht="15.5" customHeight="1" x14ac:dyDescent="0.2">
      <c r="A111" s="556"/>
      <c r="B111" s="506" t="s">
        <v>547</v>
      </c>
      <c r="C111" s="506"/>
      <c r="D111" s="506"/>
      <c r="E111" s="506"/>
      <c r="F111" s="558"/>
      <c r="G111" s="558"/>
      <c r="H111" s="558"/>
      <c r="I111" s="558"/>
      <c r="J111" s="558"/>
      <c r="K111" s="558"/>
      <c r="L111" s="91" t="s">
        <v>32</v>
      </c>
      <c r="N111" t="s">
        <v>782</v>
      </c>
    </row>
    <row r="112" spans="1:14" ht="15.5" customHeight="1" x14ac:dyDescent="0.2">
      <c r="A112" s="556"/>
      <c r="B112" s="506" t="s">
        <v>30</v>
      </c>
      <c r="C112" s="506"/>
      <c r="D112" s="506"/>
      <c r="E112" s="506"/>
      <c r="F112" s="495"/>
      <c r="G112" s="495"/>
      <c r="H112" s="495"/>
      <c r="I112" s="495"/>
      <c r="J112" s="495"/>
      <c r="K112" s="495"/>
      <c r="L112" s="91" t="s">
        <v>33</v>
      </c>
    </row>
    <row r="113" spans="1:12" ht="15.5" customHeight="1" x14ac:dyDescent="0.2">
      <c r="A113" s="556"/>
      <c r="B113" s="523" t="s">
        <v>847</v>
      </c>
      <c r="C113" s="568"/>
      <c r="D113" s="568"/>
      <c r="E113" s="524"/>
      <c r="F113" s="511"/>
      <c r="G113" s="512"/>
      <c r="H113" s="512"/>
      <c r="I113" s="512"/>
      <c r="J113" s="512"/>
      <c r="K113" s="539"/>
      <c r="L113" s="91" t="s">
        <v>32</v>
      </c>
    </row>
    <row r="114" spans="1:12" ht="15.5" customHeight="1" x14ac:dyDescent="0.2">
      <c r="A114" s="556"/>
      <c r="B114" s="506" t="s">
        <v>31</v>
      </c>
      <c r="C114" s="506"/>
      <c r="D114" s="506"/>
      <c r="E114" s="506"/>
      <c r="F114" s="495"/>
      <c r="G114" s="495"/>
      <c r="H114" s="495"/>
      <c r="I114" s="495"/>
      <c r="J114" s="495"/>
      <c r="K114" s="495"/>
      <c r="L114" s="91" t="s">
        <v>34</v>
      </c>
    </row>
    <row r="115" spans="1:12" ht="15.5" customHeight="1" x14ac:dyDescent="0.2">
      <c r="A115" s="557"/>
      <c r="B115" s="526" t="s">
        <v>35</v>
      </c>
      <c r="C115" s="526"/>
      <c r="D115" s="526"/>
      <c r="E115" s="526"/>
      <c r="F115" s="638" t="str">
        <f>IF(F72="","",F72)</f>
        <v/>
      </c>
      <c r="G115" s="638"/>
      <c r="H115" s="638"/>
      <c r="I115" s="638"/>
      <c r="J115" s="638"/>
      <c r="K115" s="638"/>
      <c r="L115" s="91"/>
    </row>
    <row r="116" spans="1:12" ht="15.5" customHeight="1" x14ac:dyDescent="0.2">
      <c r="A116" s="555" t="s">
        <v>865</v>
      </c>
      <c r="B116" s="506" t="s">
        <v>915</v>
      </c>
      <c r="C116" s="506"/>
      <c r="D116" s="526" t="s">
        <v>37</v>
      </c>
      <c r="E116" s="98"/>
      <c r="F116" s="498" t="s">
        <v>24</v>
      </c>
      <c r="G116" s="498"/>
      <c r="H116" s="498" t="s">
        <v>21</v>
      </c>
      <c r="I116" s="498"/>
      <c r="J116" s="498" t="s">
        <v>22</v>
      </c>
      <c r="K116" s="498"/>
      <c r="L116" s="99" t="s">
        <v>23</v>
      </c>
    </row>
    <row r="117" spans="1:12" ht="15.5" customHeight="1" x14ac:dyDescent="0.2">
      <c r="A117" s="556"/>
      <c r="B117" s="506"/>
      <c r="C117" s="506"/>
      <c r="D117" s="526"/>
      <c r="E117" s="92" t="s">
        <v>264</v>
      </c>
      <c r="F117" s="497"/>
      <c r="G117" s="497"/>
      <c r="H117" s="501"/>
      <c r="I117" s="501"/>
      <c r="J117" s="501"/>
      <c r="K117" s="501"/>
      <c r="L117" s="96"/>
    </row>
    <row r="118" spans="1:12" ht="15.5" customHeight="1" x14ac:dyDescent="0.2">
      <c r="A118" s="556"/>
      <c r="B118" s="506"/>
      <c r="C118" s="506"/>
      <c r="D118" s="526"/>
      <c r="E118" s="92" t="s">
        <v>265</v>
      </c>
      <c r="F118" s="564"/>
      <c r="G118" s="565"/>
      <c r="H118" s="503"/>
      <c r="I118" s="505"/>
      <c r="J118" s="503"/>
      <c r="K118" s="505"/>
      <c r="L118" s="96"/>
    </row>
    <row r="119" spans="1:12" ht="15.5" customHeight="1" x14ac:dyDescent="0.2">
      <c r="A119" s="556"/>
      <c r="B119" s="506"/>
      <c r="C119" s="506"/>
      <c r="D119" s="526"/>
      <c r="E119" s="92" t="s">
        <v>266</v>
      </c>
      <c r="F119" s="564"/>
      <c r="G119" s="565"/>
      <c r="H119" s="503"/>
      <c r="I119" s="505"/>
      <c r="J119" s="503"/>
      <c r="K119" s="505"/>
      <c r="L119" s="96"/>
    </row>
    <row r="120" spans="1:12" ht="15.5" customHeight="1" x14ac:dyDescent="0.2">
      <c r="A120" s="556"/>
      <c r="B120" s="506"/>
      <c r="C120" s="506"/>
      <c r="D120" s="506" t="s">
        <v>898</v>
      </c>
      <c r="E120" s="506"/>
      <c r="F120" s="502" t="s">
        <v>24</v>
      </c>
      <c r="G120" s="502"/>
      <c r="H120" s="502" t="s">
        <v>21</v>
      </c>
      <c r="I120" s="502"/>
      <c r="J120" s="502" t="s">
        <v>22</v>
      </c>
      <c r="K120" s="502"/>
      <c r="L120" s="89" t="s">
        <v>23</v>
      </c>
    </row>
    <row r="121" spans="1:12" ht="15.5" customHeight="1" x14ac:dyDescent="0.2">
      <c r="A121" s="556"/>
      <c r="B121" s="506"/>
      <c r="C121" s="506"/>
      <c r="D121" s="506"/>
      <c r="E121" s="506"/>
      <c r="F121" s="497"/>
      <c r="G121" s="497"/>
      <c r="H121" s="501"/>
      <c r="I121" s="501"/>
      <c r="J121" s="501"/>
      <c r="K121" s="501"/>
      <c r="L121" s="96"/>
    </row>
    <row r="122" spans="1:12" ht="15.5" customHeight="1" x14ac:dyDescent="0.2">
      <c r="A122" s="556"/>
      <c r="B122" s="506" t="s">
        <v>897</v>
      </c>
      <c r="C122" s="506"/>
      <c r="D122" s="506"/>
      <c r="E122" s="506"/>
      <c r="F122" s="594">
        <f>SUM(F102:L102)</f>
        <v>0</v>
      </c>
      <c r="G122" s="594"/>
      <c r="H122" s="594"/>
      <c r="I122" s="594"/>
      <c r="J122" s="594"/>
      <c r="K122" s="502" t="s">
        <v>25</v>
      </c>
      <c r="L122" s="502"/>
    </row>
    <row r="123" spans="1:12" ht="26" customHeight="1" x14ac:dyDescent="0.2">
      <c r="A123" s="556"/>
      <c r="B123" s="100"/>
      <c r="C123" s="595" t="s">
        <v>468</v>
      </c>
      <c r="D123" s="596"/>
      <c r="E123" s="597"/>
      <c r="F123" s="111" t="s">
        <v>544</v>
      </c>
      <c r="G123" s="112" t="str">
        <f t="shared" ref="G123:L123" si="0">IF(G74="","",G74)</f>
        <v/>
      </c>
      <c r="H123" s="112" t="str">
        <f t="shared" si="0"/>
        <v/>
      </c>
      <c r="I123" s="112" t="str">
        <f t="shared" si="0"/>
        <v/>
      </c>
      <c r="J123" s="112" t="str">
        <f t="shared" si="0"/>
        <v/>
      </c>
      <c r="K123" s="112" t="str">
        <f t="shared" si="0"/>
        <v/>
      </c>
      <c r="L123" s="112" t="str">
        <f t="shared" si="0"/>
        <v/>
      </c>
    </row>
    <row r="124" spans="1:12" ht="15.5" customHeight="1" x14ac:dyDescent="0.2">
      <c r="A124" s="556"/>
      <c r="B124" s="559" t="s">
        <v>390</v>
      </c>
      <c r="C124" s="582" t="s">
        <v>376</v>
      </c>
      <c r="D124" s="584"/>
      <c r="E124" s="373" t="s">
        <v>477</v>
      </c>
      <c r="F124" s="326"/>
      <c r="G124" s="326"/>
      <c r="H124" s="326"/>
      <c r="I124" s="326"/>
      <c r="J124" s="326"/>
      <c r="K124" s="326"/>
      <c r="L124" s="326"/>
    </row>
    <row r="125" spans="1:12" ht="15.5" customHeight="1" x14ac:dyDescent="0.2">
      <c r="A125" s="556"/>
      <c r="B125" s="559"/>
      <c r="C125" s="582" t="s">
        <v>478</v>
      </c>
      <c r="D125" s="584"/>
      <c r="E125" s="373" t="s">
        <v>477</v>
      </c>
      <c r="F125" s="326"/>
      <c r="G125" s="326"/>
      <c r="H125" s="326"/>
      <c r="I125" s="326"/>
      <c r="J125" s="326"/>
      <c r="K125" s="326"/>
      <c r="L125" s="326"/>
    </row>
    <row r="126" spans="1:12" ht="15.5" customHeight="1" x14ac:dyDescent="0.2">
      <c r="A126" s="556"/>
      <c r="B126" s="559"/>
      <c r="C126" s="523" t="s">
        <v>479</v>
      </c>
      <c r="D126" s="524"/>
      <c r="E126" s="95" t="s">
        <v>480</v>
      </c>
      <c r="F126" s="101" t="str">
        <f>IF(F125="","",F125/F124*100)</f>
        <v/>
      </c>
      <c r="G126" s="101" t="str">
        <f t="shared" ref="G126:L126" si="1">IF(G125="","",G125/G124*100)</f>
        <v/>
      </c>
      <c r="H126" s="101" t="str">
        <f t="shared" si="1"/>
        <v/>
      </c>
      <c r="I126" s="102" t="str">
        <f t="shared" si="1"/>
        <v/>
      </c>
      <c r="J126" s="102" t="str">
        <f t="shared" si="1"/>
        <v/>
      </c>
      <c r="K126" s="102" t="str">
        <f t="shared" si="1"/>
        <v/>
      </c>
      <c r="L126" s="102" t="str">
        <f t="shared" si="1"/>
        <v/>
      </c>
    </row>
    <row r="127" spans="1:12" ht="15.5" customHeight="1" x14ac:dyDescent="0.2">
      <c r="A127" s="556"/>
      <c r="B127" s="559"/>
      <c r="C127" s="523" t="s">
        <v>481</v>
      </c>
      <c r="D127" s="524"/>
      <c r="E127" s="95" t="s">
        <v>482</v>
      </c>
      <c r="F127" s="326"/>
      <c r="G127" s="326"/>
      <c r="H127" s="326"/>
      <c r="I127" s="326"/>
      <c r="J127" s="326"/>
      <c r="K127" s="326"/>
      <c r="L127" s="326"/>
    </row>
    <row r="128" spans="1:12" ht="15.5" customHeight="1" x14ac:dyDescent="0.2"/>
    <row r="129" spans="1:19" ht="15.5" customHeight="1" x14ac:dyDescent="0.2">
      <c r="A129" s="331" t="s">
        <v>1022</v>
      </c>
      <c r="B129" s="94"/>
      <c r="C129" s="94"/>
      <c r="D129" s="94"/>
      <c r="E129" s="94"/>
      <c r="F129" s="94"/>
      <c r="G129" s="94"/>
      <c r="H129" s="94"/>
      <c r="I129" s="94"/>
      <c r="J129" s="94"/>
      <c r="K129" s="94"/>
      <c r="L129" s="94"/>
    </row>
    <row r="130" spans="1:19" ht="24" customHeight="1" x14ac:dyDescent="0.2">
      <c r="A130" s="555" t="s">
        <v>867</v>
      </c>
      <c r="B130" s="100"/>
      <c r="C130" s="595" t="s">
        <v>468</v>
      </c>
      <c r="D130" s="596"/>
      <c r="E130" s="597"/>
      <c r="F130" s="111" t="s">
        <v>544</v>
      </c>
      <c r="G130" s="112" t="str">
        <f>IF(G74="","",G74)</f>
        <v/>
      </c>
      <c r="H130" s="112" t="str">
        <f>IF(H81="","",H81)</f>
        <v/>
      </c>
      <c r="I130" s="112" t="str">
        <f>IF(I81="","",I81)</f>
        <v/>
      </c>
      <c r="J130" s="112" t="str">
        <f>IF(J81="","",J81)</f>
        <v/>
      </c>
      <c r="K130" s="112" t="str">
        <f>IF(K81="","",K81)</f>
        <v/>
      </c>
      <c r="L130" s="112" t="str">
        <f>IF(L81="","",L81)</f>
        <v/>
      </c>
    </row>
    <row r="131" spans="1:19" ht="24" customHeight="1" x14ac:dyDescent="0.2">
      <c r="A131" s="556"/>
      <c r="B131" s="562"/>
      <c r="C131" s="560" t="s">
        <v>1035</v>
      </c>
      <c r="D131" s="424" t="s">
        <v>1039</v>
      </c>
      <c r="E131" s="43" t="s">
        <v>389</v>
      </c>
      <c r="F131" s="437">
        <v>45</v>
      </c>
      <c r="G131" s="457">
        <v>45</v>
      </c>
      <c r="H131" s="112"/>
      <c r="I131" s="112"/>
      <c r="J131" s="112"/>
      <c r="K131" s="112"/>
      <c r="L131" s="112"/>
    </row>
    <row r="132" spans="1:19" ht="16.5" customHeight="1" x14ac:dyDescent="0.2">
      <c r="A132" s="556"/>
      <c r="B132" s="563"/>
      <c r="C132" s="561"/>
      <c r="D132" s="144" t="s">
        <v>1040</v>
      </c>
      <c r="E132" s="43" t="s">
        <v>486</v>
      </c>
      <c r="F132" s="96"/>
      <c r="G132" s="435"/>
      <c r="H132" s="436"/>
      <c r="I132" s="436"/>
      <c r="J132" s="436"/>
      <c r="K132" s="436"/>
      <c r="L132" s="112"/>
    </row>
    <row r="133" spans="1:19" ht="15.5" customHeight="1" x14ac:dyDescent="0.2">
      <c r="A133" s="556"/>
      <c r="B133" s="591" t="s">
        <v>391</v>
      </c>
      <c r="C133" s="422" t="s">
        <v>483</v>
      </c>
      <c r="D133" s="423"/>
      <c r="E133" s="95" t="s">
        <v>484</v>
      </c>
      <c r="F133" s="96"/>
      <c r="G133" s="96"/>
      <c r="H133" s="96"/>
      <c r="I133" s="96"/>
      <c r="J133" s="96"/>
      <c r="K133" s="96"/>
      <c r="L133" s="96"/>
    </row>
    <row r="134" spans="1:19" ht="15.5" customHeight="1" x14ac:dyDescent="0.2">
      <c r="A134" s="556"/>
      <c r="B134" s="591"/>
      <c r="C134" s="523" t="s">
        <v>485</v>
      </c>
      <c r="D134" s="524"/>
      <c r="E134" s="95" t="s">
        <v>486</v>
      </c>
      <c r="F134" s="327"/>
      <c r="G134" s="327"/>
      <c r="H134" s="327"/>
      <c r="I134" s="327"/>
      <c r="J134" s="327"/>
      <c r="K134" s="327"/>
      <c r="L134" s="327"/>
    </row>
    <row r="135" spans="1:19" ht="15.5" customHeight="1" x14ac:dyDescent="0.2">
      <c r="A135" s="556"/>
      <c r="B135" s="599" t="s">
        <v>487</v>
      </c>
      <c r="C135" s="602" t="s">
        <v>488</v>
      </c>
      <c r="D135" s="603"/>
      <c r="E135" s="92" t="s">
        <v>489</v>
      </c>
      <c r="F135" s="96"/>
      <c r="G135" s="96"/>
      <c r="H135" s="96"/>
      <c r="I135" s="96"/>
      <c r="J135" s="96"/>
      <c r="K135" s="96"/>
      <c r="L135" s="96"/>
      <c r="N135" s="598" t="s">
        <v>490</v>
      </c>
      <c r="O135" s="598"/>
      <c r="P135" s="598"/>
      <c r="Q135" s="598"/>
      <c r="R135" s="598"/>
      <c r="S135" s="598"/>
    </row>
    <row r="136" spans="1:19" ht="15.5" customHeight="1" x14ac:dyDescent="0.2">
      <c r="A136" s="556"/>
      <c r="B136" s="600"/>
      <c r="C136" s="536"/>
      <c r="D136" s="604"/>
      <c r="E136" s="92" t="s">
        <v>491</v>
      </c>
      <c r="F136" s="96"/>
      <c r="G136" s="96"/>
      <c r="H136" s="96"/>
      <c r="I136" s="96"/>
      <c r="J136" s="96"/>
      <c r="K136" s="96"/>
      <c r="L136" s="96"/>
      <c r="N136" s="598"/>
      <c r="O136" s="598"/>
      <c r="P136" s="598"/>
      <c r="Q136" s="598"/>
      <c r="R136" s="598"/>
      <c r="S136" s="598"/>
    </row>
    <row r="137" spans="1:19" ht="15.5" customHeight="1" x14ac:dyDescent="0.2">
      <c r="A137" s="556"/>
      <c r="B137" s="601"/>
      <c r="C137" s="523" t="s">
        <v>492</v>
      </c>
      <c r="D137" s="524"/>
      <c r="E137" s="92" t="s">
        <v>491</v>
      </c>
      <c r="F137" s="96"/>
      <c r="G137" s="96"/>
      <c r="H137" s="96"/>
      <c r="I137" s="96"/>
      <c r="J137" s="96"/>
      <c r="K137" s="96"/>
      <c r="L137" s="96"/>
      <c r="N137" s="598"/>
      <c r="O137" s="598"/>
      <c r="P137" s="598"/>
      <c r="Q137" s="598"/>
      <c r="R137" s="598"/>
      <c r="S137" s="598"/>
    </row>
    <row r="138" spans="1:19" ht="15.5" customHeight="1" x14ac:dyDescent="0.2">
      <c r="A138" s="556"/>
      <c r="B138" s="523" t="s">
        <v>493</v>
      </c>
      <c r="C138" s="568"/>
      <c r="D138" s="568"/>
      <c r="E138" s="524"/>
      <c r="F138" s="96"/>
      <c r="G138" s="96"/>
      <c r="H138" s="96"/>
      <c r="I138" s="96"/>
      <c r="J138" s="96"/>
      <c r="K138" s="96"/>
      <c r="L138" s="96"/>
      <c r="N138" t="str">
        <f>IF(F138="〇","","←該当する項目に『○』を記入してください。")</f>
        <v>←該当する項目に『○』を記入してください。</v>
      </c>
    </row>
    <row r="139" spans="1:19" ht="15.5" customHeight="1" x14ac:dyDescent="0.2">
      <c r="A139" s="556"/>
      <c r="B139" s="520" t="s">
        <v>220</v>
      </c>
      <c r="C139" s="506"/>
      <c r="D139" s="506" t="s">
        <v>42</v>
      </c>
      <c r="E139" s="506"/>
      <c r="F139" s="493"/>
      <c r="G139" s="493"/>
      <c r="H139" s="496" t="s">
        <v>40</v>
      </c>
      <c r="I139" s="496"/>
      <c r="J139" s="493"/>
      <c r="K139" s="493"/>
      <c r="L139" s="328" t="s">
        <v>41</v>
      </c>
    </row>
    <row r="140" spans="1:19" ht="15.5" customHeight="1" x14ac:dyDescent="0.2">
      <c r="A140" s="556"/>
      <c r="B140" s="506"/>
      <c r="C140" s="506"/>
      <c r="D140" s="506" t="s">
        <v>43</v>
      </c>
      <c r="E140" s="506"/>
      <c r="F140" s="493"/>
      <c r="G140" s="493"/>
      <c r="H140" s="496" t="s">
        <v>40</v>
      </c>
      <c r="I140" s="496"/>
      <c r="J140" s="493"/>
      <c r="K140" s="493"/>
      <c r="L140" s="328" t="s">
        <v>41</v>
      </c>
    </row>
    <row r="141" spans="1:19" ht="15.5" customHeight="1" x14ac:dyDescent="0.2">
      <c r="A141" s="556"/>
      <c r="B141" s="506"/>
      <c r="C141" s="506"/>
      <c r="D141" s="506" t="s">
        <v>44</v>
      </c>
      <c r="E141" s="506"/>
      <c r="F141" s="493"/>
      <c r="G141" s="493"/>
      <c r="H141" s="496" t="s">
        <v>40</v>
      </c>
      <c r="I141" s="496"/>
      <c r="J141" s="493"/>
      <c r="K141" s="493"/>
      <c r="L141" s="328" t="s">
        <v>41</v>
      </c>
    </row>
    <row r="142" spans="1:19" ht="15.5" customHeight="1" x14ac:dyDescent="0.2">
      <c r="A142" s="556"/>
      <c r="B142" s="559" t="s">
        <v>221</v>
      </c>
      <c r="C142" s="526"/>
      <c r="D142" s="506" t="s">
        <v>45</v>
      </c>
      <c r="E142" s="506"/>
      <c r="F142" s="499"/>
      <c r="G142" s="499"/>
      <c r="H142" s="494" t="s">
        <v>49</v>
      </c>
      <c r="I142" s="494"/>
      <c r="J142" s="493"/>
      <c r="K142" s="493"/>
      <c r="L142" s="329" t="s">
        <v>50</v>
      </c>
    </row>
    <row r="143" spans="1:19" ht="15.5" customHeight="1" x14ac:dyDescent="0.2">
      <c r="A143" s="556"/>
      <c r="B143" s="526"/>
      <c r="C143" s="526"/>
      <c r="D143" s="506" t="s">
        <v>46</v>
      </c>
      <c r="E143" s="506"/>
      <c r="F143" s="499"/>
      <c r="G143" s="499"/>
      <c r="H143" s="494" t="s">
        <v>49</v>
      </c>
      <c r="I143" s="494"/>
      <c r="J143" s="493"/>
      <c r="K143" s="493"/>
      <c r="L143" s="329" t="s">
        <v>50</v>
      </c>
    </row>
    <row r="144" spans="1:19" ht="15.5" customHeight="1" x14ac:dyDescent="0.2">
      <c r="A144" s="556"/>
      <c r="B144" s="526"/>
      <c r="C144" s="526"/>
      <c r="D144" s="506" t="s">
        <v>47</v>
      </c>
      <c r="E144" s="506"/>
      <c r="F144" s="499"/>
      <c r="G144" s="499"/>
      <c r="H144" s="494" t="s">
        <v>49</v>
      </c>
      <c r="I144" s="494"/>
      <c r="J144" s="493"/>
      <c r="K144" s="493"/>
      <c r="L144" s="329" t="s">
        <v>50</v>
      </c>
    </row>
    <row r="145" spans="1:14" ht="15.5" customHeight="1" x14ac:dyDescent="0.2">
      <c r="A145" s="556"/>
      <c r="B145" s="526"/>
      <c r="C145" s="526"/>
      <c r="D145" s="506" t="s">
        <v>48</v>
      </c>
      <c r="E145" s="506"/>
      <c r="F145" s="499"/>
      <c r="G145" s="499"/>
      <c r="H145" s="494" t="s">
        <v>49</v>
      </c>
      <c r="I145" s="494"/>
      <c r="J145" s="493"/>
      <c r="K145" s="493"/>
      <c r="L145" s="329" t="s">
        <v>50</v>
      </c>
    </row>
    <row r="146" spans="1:14" ht="15.5" customHeight="1" x14ac:dyDescent="0.2">
      <c r="A146" s="556"/>
      <c r="B146" s="506" t="str">
        <f>B12</f>
        <v>リース事業者</v>
      </c>
      <c r="C146" s="506"/>
      <c r="D146" s="506" t="s">
        <v>51</v>
      </c>
      <c r="E146" s="506"/>
      <c r="F146" s="499"/>
      <c r="G146" s="499"/>
      <c r="H146" s="494" t="s">
        <v>52</v>
      </c>
      <c r="I146" s="494"/>
      <c r="J146" s="499"/>
      <c r="K146" s="499"/>
      <c r="L146" s="330" t="s">
        <v>53</v>
      </c>
    </row>
    <row r="147" spans="1:14" ht="15.5" customHeight="1" x14ac:dyDescent="0.2">
      <c r="A147" s="556"/>
      <c r="B147" s="506"/>
      <c r="C147" s="506"/>
      <c r="D147" s="523" t="s">
        <v>150</v>
      </c>
      <c r="E147" s="524"/>
      <c r="F147" s="545"/>
      <c r="G147" s="546"/>
      <c r="H147" s="592" t="s">
        <v>49</v>
      </c>
      <c r="I147" s="593"/>
      <c r="J147" s="493"/>
      <c r="K147" s="493"/>
      <c r="L147" s="330" t="s">
        <v>50</v>
      </c>
    </row>
    <row r="148" spans="1:14" ht="15.5" customHeight="1" x14ac:dyDescent="0.2">
      <c r="A148" s="556"/>
      <c r="B148" s="506"/>
      <c r="C148" s="506"/>
      <c r="D148" s="526" t="s">
        <v>90</v>
      </c>
      <c r="E148" s="92" t="s">
        <v>55</v>
      </c>
      <c r="F148" s="543"/>
      <c r="G148" s="544"/>
      <c r="H148" s="544"/>
      <c r="I148" s="544"/>
      <c r="J148" s="544"/>
      <c r="K148" s="547"/>
      <c r="L148" s="547"/>
      <c r="N148" t="s">
        <v>107</v>
      </c>
    </row>
    <row r="149" spans="1:14" ht="15.5" customHeight="1" x14ac:dyDescent="0.2">
      <c r="A149" s="556"/>
      <c r="B149" s="506"/>
      <c r="C149" s="506"/>
      <c r="D149" s="526"/>
      <c r="E149" s="92" t="s">
        <v>56</v>
      </c>
      <c r="F149" s="543"/>
      <c r="G149" s="544"/>
      <c r="H149" s="544"/>
      <c r="I149" s="544"/>
      <c r="J149" s="544"/>
      <c r="K149" s="547"/>
      <c r="L149" s="547"/>
      <c r="N149" t="s">
        <v>107</v>
      </c>
    </row>
    <row r="150" spans="1:14" ht="15.5" customHeight="1" x14ac:dyDescent="0.2">
      <c r="A150" s="556"/>
      <c r="B150" s="506"/>
      <c r="C150" s="506"/>
      <c r="D150" s="526"/>
      <c r="E150" s="92" t="s">
        <v>57</v>
      </c>
      <c r="F150" s="501"/>
      <c r="G150" s="501"/>
      <c r="H150" s="501"/>
      <c r="I150" s="501"/>
      <c r="J150" s="501"/>
      <c r="K150" s="502" t="s">
        <v>58</v>
      </c>
      <c r="L150" s="502"/>
    </row>
    <row r="151" spans="1:14" ht="26" customHeight="1" x14ac:dyDescent="0.2">
      <c r="A151" s="556"/>
      <c r="B151" s="506"/>
      <c r="C151" s="506"/>
      <c r="D151" s="520" t="s">
        <v>263</v>
      </c>
      <c r="E151" s="506"/>
      <c r="F151" s="519"/>
      <c r="G151" s="519"/>
      <c r="H151" s="519"/>
      <c r="I151" s="519"/>
      <c r="J151" s="519"/>
      <c r="K151" s="519"/>
      <c r="L151" s="519"/>
    </row>
    <row r="152" spans="1:14" ht="26" customHeight="1" x14ac:dyDescent="0.2">
      <c r="A152" s="556"/>
      <c r="B152" s="506"/>
      <c r="C152" s="506"/>
      <c r="D152" s="520" t="s">
        <v>262</v>
      </c>
      <c r="E152" s="506"/>
      <c r="F152" s="501"/>
      <c r="G152" s="501"/>
      <c r="H152" s="501"/>
      <c r="I152" s="501"/>
      <c r="J152" s="501"/>
      <c r="K152" s="501"/>
      <c r="L152" s="501"/>
    </row>
    <row r="153" spans="1:14" ht="15.5" customHeight="1" x14ac:dyDescent="0.2">
      <c r="A153" s="556"/>
      <c r="B153" s="534" t="s">
        <v>237</v>
      </c>
      <c r="C153" s="535"/>
      <c r="D153" s="526" t="s">
        <v>54</v>
      </c>
      <c r="E153" s="92" t="s">
        <v>55</v>
      </c>
      <c r="F153" s="544"/>
      <c r="G153" s="544"/>
      <c r="H153" s="544"/>
      <c r="I153" s="544"/>
      <c r="J153" s="544"/>
      <c r="K153" s="544"/>
      <c r="L153" s="544"/>
      <c r="N153" t="s">
        <v>107</v>
      </c>
    </row>
    <row r="154" spans="1:14" ht="15.5" customHeight="1" x14ac:dyDescent="0.2">
      <c r="A154" s="556"/>
      <c r="B154" s="534"/>
      <c r="C154" s="535"/>
      <c r="D154" s="526"/>
      <c r="E154" s="92" t="s">
        <v>56</v>
      </c>
      <c r="F154" s="544"/>
      <c r="G154" s="544"/>
      <c r="H154" s="544"/>
      <c r="I154" s="544"/>
      <c r="J154" s="544"/>
      <c r="K154" s="544"/>
      <c r="L154" s="544"/>
      <c r="N154" t="s">
        <v>107</v>
      </c>
    </row>
    <row r="155" spans="1:14" ht="15.5" customHeight="1" x14ac:dyDescent="0.2">
      <c r="A155" s="557"/>
      <c r="B155" s="536"/>
      <c r="C155" s="537"/>
      <c r="D155" s="526"/>
      <c r="E155" s="92" t="s">
        <v>57</v>
      </c>
      <c r="F155" s="501">
        <v>15</v>
      </c>
      <c r="G155" s="501"/>
      <c r="H155" s="501"/>
      <c r="I155" s="501"/>
      <c r="J155" s="501"/>
      <c r="K155" s="513" t="s">
        <v>58</v>
      </c>
      <c r="L155" s="527"/>
    </row>
    <row r="156" spans="1:14" ht="28.5" customHeight="1" x14ac:dyDescent="0.2">
      <c r="A156" s="555" t="s">
        <v>866</v>
      </c>
      <c r="B156" s="103"/>
      <c r="C156" s="605" t="s">
        <v>468</v>
      </c>
      <c r="D156" s="606"/>
      <c r="E156" s="606"/>
      <c r="F156" s="111" t="s">
        <v>544</v>
      </c>
      <c r="G156" s="112" t="str">
        <f t="shared" ref="G156:L156" si="2">IF(G74="","",G74)</f>
        <v/>
      </c>
      <c r="H156" s="112" t="str">
        <f t="shared" si="2"/>
        <v/>
      </c>
      <c r="I156" s="112" t="str">
        <f t="shared" si="2"/>
        <v/>
      </c>
      <c r="J156" s="112" t="str">
        <f t="shared" si="2"/>
        <v/>
      </c>
      <c r="K156" s="112" t="str">
        <f t="shared" si="2"/>
        <v/>
      </c>
      <c r="L156" s="112" t="str">
        <f t="shared" si="2"/>
        <v/>
      </c>
    </row>
    <row r="157" spans="1:14" ht="15.5" customHeight="1" x14ac:dyDescent="0.2">
      <c r="A157" s="556"/>
      <c r="B157" s="599" t="s">
        <v>494</v>
      </c>
      <c r="C157" s="523" t="s">
        <v>495</v>
      </c>
      <c r="D157" s="524"/>
      <c r="E157" s="95" t="s">
        <v>542</v>
      </c>
      <c r="F157" s="96"/>
      <c r="G157" s="96"/>
      <c r="H157" s="96"/>
      <c r="I157" s="96"/>
      <c r="J157" s="96"/>
      <c r="K157" s="96"/>
      <c r="L157" s="96"/>
    </row>
    <row r="158" spans="1:14" ht="15.5" customHeight="1" x14ac:dyDescent="0.2">
      <c r="A158" s="556"/>
      <c r="B158" s="600"/>
      <c r="C158" s="523" t="s">
        <v>496</v>
      </c>
      <c r="D158" s="524"/>
      <c r="E158" s="95" t="s">
        <v>472</v>
      </c>
      <c r="F158" s="321"/>
      <c r="G158" s="321"/>
      <c r="H158" s="96"/>
      <c r="I158" s="96"/>
      <c r="J158" s="96"/>
      <c r="K158" s="96"/>
      <c r="L158" s="96"/>
    </row>
    <row r="159" spans="1:14" ht="15.5" customHeight="1" x14ac:dyDescent="0.2">
      <c r="A159" s="556"/>
      <c r="B159" s="600"/>
      <c r="C159" s="523" t="s">
        <v>497</v>
      </c>
      <c r="D159" s="524"/>
      <c r="E159" s="95" t="s">
        <v>472</v>
      </c>
      <c r="F159" s="96"/>
      <c r="G159" s="96"/>
      <c r="H159" s="96"/>
      <c r="I159" s="96"/>
      <c r="J159" s="96"/>
      <c r="K159" s="96"/>
      <c r="L159" s="96"/>
    </row>
    <row r="160" spans="1:14" ht="15.5" customHeight="1" x14ac:dyDescent="0.2">
      <c r="A160" s="556"/>
      <c r="B160" s="600"/>
      <c r="C160" s="523" t="s">
        <v>498</v>
      </c>
      <c r="D160" s="524"/>
      <c r="E160" s="95" t="s">
        <v>543</v>
      </c>
      <c r="F160" s="104" t="str">
        <f>IF(F157="","",F159/F157)</f>
        <v/>
      </c>
      <c r="G160" s="104" t="str">
        <f>IF(G157="","",G159/G157)</f>
        <v/>
      </c>
      <c r="H160" s="104" t="str">
        <f>IF(H157="","",H159/H157)</f>
        <v/>
      </c>
      <c r="I160" s="104" t="str">
        <f>IF(I157="","",I159/I157)</f>
        <v/>
      </c>
      <c r="J160" s="104" t="str">
        <f>IF(J157="","",J159/J157)</f>
        <v/>
      </c>
      <c r="K160" s="104"/>
      <c r="L160" s="104"/>
    </row>
    <row r="161" spans="1:14" ht="15.5" customHeight="1" x14ac:dyDescent="0.2">
      <c r="A161" s="556"/>
      <c r="B161" s="601"/>
      <c r="C161" s="523" t="s">
        <v>532</v>
      </c>
      <c r="D161" s="524"/>
      <c r="E161" s="95" t="s">
        <v>499</v>
      </c>
      <c r="F161" s="96"/>
      <c r="G161" s="96"/>
      <c r="H161" s="96"/>
      <c r="I161" s="96"/>
      <c r="J161" s="96"/>
      <c r="K161" s="96"/>
      <c r="L161" s="96"/>
    </row>
    <row r="162" spans="1:14" ht="15.5" customHeight="1" x14ac:dyDescent="0.2">
      <c r="A162" s="525" t="s">
        <v>868</v>
      </c>
      <c r="B162" s="506" t="s">
        <v>59</v>
      </c>
      <c r="C162" s="506"/>
      <c r="D162" s="506" t="s">
        <v>60</v>
      </c>
      <c r="E162" s="506"/>
      <c r="F162" s="541"/>
      <c r="G162" s="519"/>
      <c r="H162" s="519"/>
      <c r="I162" s="519"/>
      <c r="J162" s="519"/>
      <c r="K162" s="519"/>
      <c r="L162" s="519"/>
      <c r="N162" t="s">
        <v>107</v>
      </c>
    </row>
    <row r="163" spans="1:14" ht="15.5" customHeight="1" x14ac:dyDescent="0.2">
      <c r="A163" s="525"/>
      <c r="B163" s="506"/>
      <c r="C163" s="506"/>
      <c r="D163" s="506" t="s">
        <v>61</v>
      </c>
      <c r="E163" s="506"/>
      <c r="F163" s="540" t="str">
        <f>IF(F72="","",F72)</f>
        <v/>
      </c>
      <c r="G163" s="540"/>
      <c r="H163" s="540"/>
      <c r="I163" s="540"/>
      <c r="J163" s="540"/>
      <c r="K163" s="540"/>
      <c r="L163" s="540"/>
    </row>
    <row r="164" spans="1:14" ht="15.5" customHeight="1" x14ac:dyDescent="0.2">
      <c r="A164" s="525"/>
      <c r="B164" s="506"/>
      <c r="C164" s="506"/>
      <c r="D164" s="506" t="s">
        <v>62</v>
      </c>
      <c r="E164" s="506"/>
      <c r="F164" s="542" t="str">
        <f>IF(F162&gt;0,DATEDIF(F162,F163,"D"),"")</f>
        <v/>
      </c>
      <c r="G164" s="542"/>
      <c r="H164" s="542"/>
      <c r="I164" s="542"/>
      <c r="J164" s="542"/>
      <c r="K164" s="513" t="s">
        <v>70</v>
      </c>
      <c r="L164" s="527"/>
    </row>
    <row r="165" spans="1:14" ht="15.5" customHeight="1" x14ac:dyDescent="0.2">
      <c r="A165" s="555" t="s">
        <v>868</v>
      </c>
      <c r="B165" s="506" t="s">
        <v>63</v>
      </c>
      <c r="C165" s="506"/>
      <c r="D165" s="526" t="s">
        <v>64</v>
      </c>
      <c r="E165" s="92" t="s">
        <v>65</v>
      </c>
      <c r="F165" s="495"/>
      <c r="G165" s="495"/>
      <c r="H165" s="495"/>
      <c r="I165" s="495"/>
      <c r="J165" s="495"/>
      <c r="K165" s="513" t="s">
        <v>71</v>
      </c>
      <c r="L165" s="527"/>
      <c r="M165" s="4"/>
    </row>
    <row r="166" spans="1:14" ht="15.5" customHeight="1" x14ac:dyDescent="0.2">
      <c r="A166" s="556"/>
      <c r="B166" s="506"/>
      <c r="C166" s="506"/>
      <c r="D166" s="526"/>
      <c r="E166" s="92" t="s">
        <v>66</v>
      </c>
      <c r="F166" s="495"/>
      <c r="G166" s="495"/>
      <c r="H166" s="495"/>
      <c r="I166" s="495"/>
      <c r="J166" s="495"/>
      <c r="K166" s="513" t="s">
        <v>71</v>
      </c>
      <c r="L166" s="527"/>
    </row>
    <row r="167" spans="1:14" ht="15.5" customHeight="1" x14ac:dyDescent="0.2">
      <c r="A167" s="556"/>
      <c r="B167" s="506"/>
      <c r="C167" s="506"/>
      <c r="D167" s="526"/>
      <c r="E167" s="92" t="s">
        <v>67</v>
      </c>
      <c r="F167" s="495"/>
      <c r="G167" s="495"/>
      <c r="H167" s="495"/>
      <c r="I167" s="495"/>
      <c r="J167" s="495"/>
      <c r="K167" s="513" t="s">
        <v>71</v>
      </c>
      <c r="L167" s="527"/>
    </row>
    <row r="168" spans="1:14" ht="15.5" customHeight="1" x14ac:dyDescent="0.2">
      <c r="A168" s="556"/>
      <c r="B168" s="506"/>
      <c r="C168" s="506"/>
      <c r="D168" s="526"/>
      <c r="E168" s="92" t="s">
        <v>68</v>
      </c>
      <c r="F168" s="495"/>
      <c r="G168" s="495"/>
      <c r="H168" s="495"/>
      <c r="I168" s="495"/>
      <c r="J168" s="495"/>
      <c r="K168" s="513" t="s">
        <v>71</v>
      </c>
      <c r="L168" s="527"/>
    </row>
    <row r="169" spans="1:14" ht="15.5" customHeight="1" x14ac:dyDescent="0.2">
      <c r="A169" s="557"/>
      <c r="B169" s="506"/>
      <c r="C169" s="506"/>
      <c r="D169" s="526"/>
      <c r="E169" s="92" t="s">
        <v>69</v>
      </c>
      <c r="F169" s="495"/>
      <c r="G169" s="495"/>
      <c r="H169" s="495"/>
      <c r="I169" s="495"/>
      <c r="J169" s="495"/>
      <c r="K169" s="513" t="s">
        <v>71</v>
      </c>
      <c r="L169" s="527"/>
    </row>
    <row r="170" spans="1:14" ht="15.5" customHeight="1" x14ac:dyDescent="0.2">
      <c r="A170" s="525" t="s">
        <v>869</v>
      </c>
      <c r="B170" s="528" t="s">
        <v>252</v>
      </c>
      <c r="C170" s="529"/>
      <c r="D170" s="521" t="s">
        <v>72</v>
      </c>
      <c r="E170" s="522"/>
      <c r="F170" s="519"/>
      <c r="G170" s="519"/>
      <c r="H170" s="519"/>
      <c r="I170" s="519"/>
      <c r="J170" s="519"/>
      <c r="K170" s="519"/>
      <c r="L170" s="519"/>
      <c r="N170" t="s">
        <v>107</v>
      </c>
    </row>
    <row r="171" spans="1:14" ht="15.5" customHeight="1" x14ac:dyDescent="0.2">
      <c r="A171" s="525"/>
      <c r="B171" s="530"/>
      <c r="C171" s="531"/>
      <c r="D171" s="506" t="s">
        <v>73</v>
      </c>
      <c r="E171" s="506"/>
      <c r="F171" s="513" t="s">
        <v>74</v>
      </c>
      <c r="G171" s="514"/>
      <c r="H171" s="105" t="s">
        <v>165</v>
      </c>
      <c r="I171" s="106"/>
      <c r="J171" s="107" t="s">
        <v>166</v>
      </c>
      <c r="K171" s="507"/>
      <c r="L171" s="508"/>
    </row>
    <row r="172" spans="1:14" ht="15.5" customHeight="1" x14ac:dyDescent="0.2">
      <c r="A172" s="525"/>
      <c r="B172" s="530"/>
      <c r="C172" s="531"/>
      <c r="D172" s="506"/>
      <c r="E172" s="506"/>
      <c r="F172" s="513" t="s">
        <v>75</v>
      </c>
      <c r="G172" s="514"/>
      <c r="H172" s="105" t="s">
        <v>164</v>
      </c>
      <c r="I172" s="106"/>
      <c r="J172" s="107" t="s">
        <v>166</v>
      </c>
      <c r="K172" s="507"/>
      <c r="L172" s="508"/>
    </row>
    <row r="173" spans="1:14" ht="15.5" customHeight="1" x14ac:dyDescent="0.2">
      <c r="A173" s="525"/>
      <c r="B173" s="530"/>
      <c r="C173" s="531"/>
      <c r="D173" s="506" t="s">
        <v>76</v>
      </c>
      <c r="E173" s="506"/>
      <c r="F173" s="538"/>
      <c r="G173" s="538"/>
      <c r="H173" s="538"/>
      <c r="I173" s="538"/>
      <c r="J173" s="538"/>
      <c r="K173" s="515" t="s">
        <v>362</v>
      </c>
      <c r="L173" s="516"/>
    </row>
    <row r="174" spans="1:14" ht="15.5" customHeight="1" x14ac:dyDescent="0.2">
      <c r="A174" s="525"/>
      <c r="B174" s="548" t="s">
        <v>387</v>
      </c>
      <c r="C174" s="549"/>
      <c r="D174" s="506" t="s">
        <v>77</v>
      </c>
      <c r="E174" s="506"/>
      <c r="F174" s="538"/>
      <c r="G174" s="538"/>
      <c r="H174" s="538"/>
      <c r="I174" s="538"/>
      <c r="J174" s="538"/>
      <c r="K174" s="523" t="s">
        <v>81</v>
      </c>
      <c r="L174" s="524"/>
    </row>
    <row r="175" spans="1:14" ht="15.5" customHeight="1" x14ac:dyDescent="0.2">
      <c r="A175" s="525"/>
      <c r="B175" s="548"/>
      <c r="C175" s="549"/>
      <c r="D175" s="506" t="s">
        <v>78</v>
      </c>
      <c r="E175" s="506"/>
      <c r="F175" s="511"/>
      <c r="G175" s="539"/>
      <c r="H175" s="89" t="s">
        <v>82</v>
      </c>
      <c r="I175" s="511"/>
      <c r="J175" s="539"/>
      <c r="K175" s="515" t="s">
        <v>362</v>
      </c>
      <c r="L175" s="516"/>
    </row>
    <row r="176" spans="1:14" ht="15.5" customHeight="1" x14ac:dyDescent="0.2">
      <c r="A176" s="525"/>
      <c r="B176" s="548"/>
      <c r="C176" s="549"/>
      <c r="D176" s="506" t="s">
        <v>79</v>
      </c>
      <c r="E176" s="506"/>
      <c r="F176" s="501"/>
      <c r="G176" s="501"/>
      <c r="H176" s="501"/>
      <c r="I176" s="501"/>
      <c r="J176" s="501"/>
      <c r="K176" s="515" t="s">
        <v>36</v>
      </c>
      <c r="L176" s="516"/>
    </row>
    <row r="177" spans="1:14" ht="15.5" customHeight="1" x14ac:dyDescent="0.2">
      <c r="A177" s="525"/>
      <c r="B177" s="550"/>
      <c r="C177" s="551"/>
      <c r="D177" s="506" t="s">
        <v>80</v>
      </c>
      <c r="E177" s="506"/>
      <c r="F177" s="495"/>
      <c r="G177" s="495"/>
      <c r="H177" s="495"/>
      <c r="I177" s="495"/>
      <c r="J177" s="495"/>
      <c r="K177" s="515" t="s">
        <v>36</v>
      </c>
      <c r="L177" s="516"/>
    </row>
    <row r="178" spans="1:14" ht="15.5" customHeight="1" x14ac:dyDescent="0.2">
      <c r="A178" s="525" t="s">
        <v>870</v>
      </c>
      <c r="B178" s="526" t="s">
        <v>83</v>
      </c>
      <c r="C178" s="526"/>
      <c r="D178" s="506" t="s">
        <v>86</v>
      </c>
      <c r="E178" s="506"/>
      <c r="F178" s="513" t="s">
        <v>84</v>
      </c>
      <c r="G178" s="514"/>
      <c r="H178" s="514"/>
      <c r="I178" s="108"/>
      <c r="J178" s="513" t="s">
        <v>85</v>
      </c>
      <c r="K178" s="527"/>
      <c r="L178" s="89"/>
    </row>
    <row r="179" spans="1:14" ht="15.5" customHeight="1" x14ac:dyDescent="0.2">
      <c r="A179" s="525"/>
      <c r="B179" s="526"/>
      <c r="C179" s="526"/>
      <c r="D179" s="92" t="s">
        <v>87</v>
      </c>
      <c r="E179" s="109"/>
      <c r="F179" s="511"/>
      <c r="G179" s="512"/>
      <c r="H179" s="512"/>
      <c r="I179" s="110" t="s">
        <v>71</v>
      </c>
      <c r="J179" s="517" t="str">
        <f>IF(F179="","",F179/SUM(F$179:H$181)*100)</f>
        <v/>
      </c>
      <c r="K179" s="518"/>
      <c r="L179" s="91" t="s">
        <v>32</v>
      </c>
    </row>
    <row r="180" spans="1:14" ht="15.5" customHeight="1" x14ac:dyDescent="0.2">
      <c r="A180" s="525"/>
      <c r="B180" s="526"/>
      <c r="C180" s="526"/>
      <c r="D180" s="92" t="s">
        <v>88</v>
      </c>
      <c r="E180" s="109"/>
      <c r="F180" s="511"/>
      <c r="G180" s="512"/>
      <c r="H180" s="512"/>
      <c r="I180" s="110" t="s">
        <v>71</v>
      </c>
      <c r="J180" s="517" t="str">
        <f>IF(F180="","",F180/SUM(F$179:H$181)*100)</f>
        <v/>
      </c>
      <c r="K180" s="518"/>
      <c r="L180" s="91" t="s">
        <v>32</v>
      </c>
    </row>
    <row r="181" spans="1:14" ht="15.5" customHeight="1" x14ac:dyDescent="0.2">
      <c r="A181" s="525"/>
      <c r="B181" s="526"/>
      <c r="C181" s="526"/>
      <c r="D181" s="92" t="s">
        <v>89</v>
      </c>
      <c r="E181" s="109"/>
      <c r="F181" s="511"/>
      <c r="G181" s="512"/>
      <c r="H181" s="512"/>
      <c r="I181" s="110" t="s">
        <v>71</v>
      </c>
      <c r="J181" s="517" t="str">
        <f>IF(F181="","",F181/SUM(F$179:H$181)*100)</f>
        <v/>
      </c>
      <c r="K181" s="518"/>
      <c r="L181" s="91" t="s">
        <v>32</v>
      </c>
    </row>
    <row r="182" spans="1:14" ht="15.5" customHeight="1" x14ac:dyDescent="0.2"/>
    <row r="183" spans="1:14" ht="15.5" customHeight="1" x14ac:dyDescent="0.2">
      <c r="A183" s="331" t="s">
        <v>1023</v>
      </c>
      <c r="B183" s="94"/>
      <c r="C183" s="94"/>
      <c r="D183" s="94"/>
      <c r="E183" s="94"/>
      <c r="F183" s="94"/>
      <c r="G183" s="94"/>
      <c r="H183" s="94"/>
      <c r="I183" s="94"/>
      <c r="J183" s="94"/>
      <c r="K183" s="94"/>
      <c r="L183" s="94"/>
    </row>
    <row r="184" spans="1:14" ht="15.5" customHeight="1" x14ac:dyDescent="0.2"/>
    <row r="185" spans="1:14" ht="15.5" customHeight="1" x14ac:dyDescent="0.2">
      <c r="A185" s="525" t="s">
        <v>869</v>
      </c>
      <c r="B185" s="532" t="s">
        <v>360</v>
      </c>
      <c r="C185" s="533"/>
      <c r="D185" s="521" t="s">
        <v>72</v>
      </c>
      <c r="E185" s="522"/>
      <c r="F185" s="519"/>
      <c r="G185" s="519"/>
      <c r="H185" s="519"/>
      <c r="I185" s="519"/>
      <c r="J185" s="519"/>
      <c r="K185" s="519"/>
      <c r="L185" s="519"/>
      <c r="N185" t="s">
        <v>107</v>
      </c>
    </row>
    <row r="186" spans="1:14" ht="15.5" customHeight="1" x14ac:dyDescent="0.2">
      <c r="A186" s="525"/>
      <c r="B186" s="534"/>
      <c r="C186" s="535"/>
      <c r="D186" s="520" t="s">
        <v>73</v>
      </c>
      <c r="E186" s="520"/>
      <c r="F186" s="513" t="s">
        <v>74</v>
      </c>
      <c r="G186" s="514"/>
      <c r="H186" s="105" t="s">
        <v>165</v>
      </c>
      <c r="I186" s="106"/>
      <c r="J186" s="107" t="s">
        <v>166</v>
      </c>
      <c r="K186" s="507"/>
      <c r="L186" s="508"/>
    </row>
    <row r="187" spans="1:14" ht="15.5" customHeight="1" x14ac:dyDescent="0.2">
      <c r="A187" s="525"/>
      <c r="B187" s="534"/>
      <c r="C187" s="535"/>
      <c r="D187" s="520"/>
      <c r="E187" s="520"/>
      <c r="F187" s="513" t="s">
        <v>75</v>
      </c>
      <c r="G187" s="514"/>
      <c r="H187" s="105" t="s">
        <v>164</v>
      </c>
      <c r="I187" s="106"/>
      <c r="J187" s="107" t="s">
        <v>166</v>
      </c>
      <c r="K187" s="507"/>
      <c r="L187" s="508"/>
    </row>
    <row r="188" spans="1:14" ht="15.5" customHeight="1" x14ac:dyDescent="0.2">
      <c r="A188" s="525"/>
      <c r="B188" s="534"/>
      <c r="C188" s="535"/>
      <c r="D188" s="506" t="s">
        <v>76</v>
      </c>
      <c r="E188" s="506"/>
      <c r="F188" s="538"/>
      <c r="G188" s="538"/>
      <c r="H188" s="538"/>
      <c r="I188" s="538"/>
      <c r="J188" s="538"/>
      <c r="K188" s="515" t="s">
        <v>362</v>
      </c>
      <c r="L188" s="516"/>
    </row>
    <row r="189" spans="1:14" ht="15.5" customHeight="1" x14ac:dyDescent="0.2">
      <c r="A189" s="525"/>
      <c r="B189" s="534"/>
      <c r="C189" s="535"/>
      <c r="D189" s="506" t="s">
        <v>77</v>
      </c>
      <c r="E189" s="506"/>
      <c r="F189" s="538"/>
      <c r="G189" s="538"/>
      <c r="H189" s="538"/>
      <c r="I189" s="538"/>
      <c r="J189" s="538"/>
      <c r="K189" s="523" t="s">
        <v>81</v>
      </c>
      <c r="L189" s="524"/>
    </row>
    <row r="190" spans="1:14" ht="15.5" customHeight="1" x14ac:dyDescent="0.2">
      <c r="A190" s="525"/>
      <c r="B190" s="534"/>
      <c r="C190" s="535"/>
      <c r="D190" s="506" t="s">
        <v>78</v>
      </c>
      <c r="E190" s="506"/>
      <c r="F190" s="511"/>
      <c r="G190" s="539"/>
      <c r="H190" s="89" t="s">
        <v>82</v>
      </c>
      <c r="I190" s="511"/>
      <c r="J190" s="539"/>
      <c r="K190" s="515" t="s">
        <v>362</v>
      </c>
      <c r="L190" s="516"/>
    </row>
    <row r="191" spans="1:14" ht="15.5" customHeight="1" x14ac:dyDescent="0.2">
      <c r="A191" s="525"/>
      <c r="B191" s="534"/>
      <c r="C191" s="535"/>
      <c r="D191" s="506" t="s">
        <v>79</v>
      </c>
      <c r="E191" s="506"/>
      <c r="F191" s="501"/>
      <c r="G191" s="501"/>
      <c r="H191" s="501"/>
      <c r="I191" s="501"/>
      <c r="J191" s="501"/>
      <c r="K191" s="515" t="s">
        <v>36</v>
      </c>
      <c r="L191" s="516"/>
    </row>
    <row r="192" spans="1:14" ht="15.5" customHeight="1" x14ac:dyDescent="0.2">
      <c r="A192" s="525"/>
      <c r="B192" s="536"/>
      <c r="C192" s="537"/>
      <c r="D192" s="506" t="s">
        <v>80</v>
      </c>
      <c r="E192" s="506"/>
      <c r="F192" s="501"/>
      <c r="G192" s="501"/>
      <c r="H192" s="501"/>
      <c r="I192" s="501"/>
      <c r="J192" s="501"/>
      <c r="K192" s="515" t="s">
        <v>36</v>
      </c>
      <c r="L192" s="516"/>
    </row>
    <row r="193" spans="1:14" ht="15.5" customHeight="1" x14ac:dyDescent="0.2">
      <c r="A193" s="525" t="s">
        <v>870</v>
      </c>
      <c r="B193" s="526" t="s">
        <v>83</v>
      </c>
      <c r="C193" s="526"/>
      <c r="D193" s="506" t="s">
        <v>86</v>
      </c>
      <c r="E193" s="506"/>
      <c r="F193" s="513" t="s">
        <v>84</v>
      </c>
      <c r="G193" s="514"/>
      <c r="H193" s="514"/>
      <c r="I193" s="108"/>
      <c r="J193" s="513" t="s">
        <v>85</v>
      </c>
      <c r="K193" s="527"/>
      <c r="L193" s="89"/>
    </row>
    <row r="194" spans="1:14" ht="15.5" customHeight="1" x14ac:dyDescent="0.2">
      <c r="A194" s="525"/>
      <c r="B194" s="526"/>
      <c r="C194" s="526"/>
      <c r="D194" s="92" t="s">
        <v>87</v>
      </c>
      <c r="E194" s="109" t="s">
        <v>1042</v>
      </c>
      <c r="F194" s="511"/>
      <c r="G194" s="512"/>
      <c r="H194" s="512"/>
      <c r="I194" s="110" t="s">
        <v>71</v>
      </c>
      <c r="J194" s="509" t="str">
        <f>IF(F194="","",F194/SUM(F$194:H$196)*100)</f>
        <v/>
      </c>
      <c r="K194" s="510"/>
      <c r="L194" s="91" t="s">
        <v>32</v>
      </c>
    </row>
    <row r="195" spans="1:14" ht="15.5" customHeight="1" x14ac:dyDescent="0.2">
      <c r="A195" s="525"/>
      <c r="B195" s="526"/>
      <c r="C195" s="526"/>
      <c r="D195" s="92" t="s">
        <v>88</v>
      </c>
      <c r="E195" s="109" t="s">
        <v>1043</v>
      </c>
      <c r="F195" s="511"/>
      <c r="G195" s="512"/>
      <c r="H195" s="512"/>
      <c r="I195" s="110" t="s">
        <v>71</v>
      </c>
      <c r="J195" s="509" t="str">
        <f>IF(F195="","",F195/SUM(F$194:H$196)*100)</f>
        <v/>
      </c>
      <c r="K195" s="510"/>
      <c r="L195" s="91" t="s">
        <v>32</v>
      </c>
    </row>
    <row r="196" spans="1:14" ht="15.5" customHeight="1" x14ac:dyDescent="0.2">
      <c r="A196" s="525"/>
      <c r="B196" s="526"/>
      <c r="C196" s="526"/>
      <c r="D196" s="92" t="s">
        <v>89</v>
      </c>
      <c r="E196" s="109" t="s">
        <v>1044</v>
      </c>
      <c r="F196" s="511"/>
      <c r="G196" s="512"/>
      <c r="H196" s="512"/>
      <c r="I196" s="110" t="s">
        <v>71</v>
      </c>
      <c r="J196" s="509" t="str">
        <f>IF(F196="","",F196/SUM(F$194:H$196)*100)</f>
        <v/>
      </c>
      <c r="K196" s="510"/>
      <c r="L196" s="91" t="s">
        <v>32</v>
      </c>
    </row>
    <row r="197" spans="1:14" ht="15.5" customHeight="1" x14ac:dyDescent="0.2">
      <c r="A197" s="525" t="s">
        <v>869</v>
      </c>
      <c r="B197" s="532" t="s">
        <v>361</v>
      </c>
      <c r="C197" s="533"/>
      <c r="D197" s="521" t="s">
        <v>72</v>
      </c>
      <c r="E197" s="522"/>
      <c r="F197" s="519"/>
      <c r="G197" s="519"/>
      <c r="H197" s="519"/>
      <c r="I197" s="519"/>
      <c r="J197" s="519"/>
      <c r="K197" s="519"/>
      <c r="L197" s="519"/>
      <c r="N197" t="s">
        <v>107</v>
      </c>
    </row>
    <row r="198" spans="1:14" ht="15.5" customHeight="1" x14ac:dyDescent="0.2">
      <c r="A198" s="525"/>
      <c r="B198" s="534"/>
      <c r="C198" s="535"/>
      <c r="D198" s="520" t="s">
        <v>73</v>
      </c>
      <c r="E198" s="520"/>
      <c r="F198" s="513" t="s">
        <v>74</v>
      </c>
      <c r="G198" s="514"/>
      <c r="H198" s="105" t="s">
        <v>165</v>
      </c>
      <c r="I198" s="106"/>
      <c r="J198" s="107" t="s">
        <v>166</v>
      </c>
      <c r="K198" s="507"/>
      <c r="L198" s="508"/>
    </row>
    <row r="199" spans="1:14" ht="15.5" customHeight="1" x14ac:dyDescent="0.2">
      <c r="A199" s="525"/>
      <c r="B199" s="534"/>
      <c r="C199" s="535"/>
      <c r="D199" s="520"/>
      <c r="E199" s="520"/>
      <c r="F199" s="513" t="s">
        <v>75</v>
      </c>
      <c r="G199" s="514"/>
      <c r="H199" s="105" t="s">
        <v>164</v>
      </c>
      <c r="I199" s="106"/>
      <c r="J199" s="107" t="s">
        <v>166</v>
      </c>
      <c r="K199" s="507"/>
      <c r="L199" s="508"/>
    </row>
    <row r="200" spans="1:14" ht="15.5" customHeight="1" x14ac:dyDescent="0.2">
      <c r="A200" s="525"/>
      <c r="B200" s="534"/>
      <c r="C200" s="535"/>
      <c r="D200" s="506" t="s">
        <v>76</v>
      </c>
      <c r="E200" s="506"/>
      <c r="F200" s="538"/>
      <c r="G200" s="538"/>
      <c r="H200" s="538"/>
      <c r="I200" s="538"/>
      <c r="J200" s="538"/>
      <c r="K200" s="515" t="s">
        <v>362</v>
      </c>
      <c r="L200" s="516"/>
    </row>
    <row r="201" spans="1:14" ht="15.5" customHeight="1" x14ac:dyDescent="0.2">
      <c r="A201" s="525"/>
      <c r="B201" s="534"/>
      <c r="C201" s="535"/>
      <c r="D201" s="506" t="s">
        <v>77</v>
      </c>
      <c r="E201" s="506"/>
      <c r="F201" s="538"/>
      <c r="G201" s="538"/>
      <c r="H201" s="538"/>
      <c r="I201" s="538"/>
      <c r="J201" s="538"/>
      <c r="K201" s="523" t="s">
        <v>81</v>
      </c>
      <c r="L201" s="524"/>
    </row>
    <row r="202" spans="1:14" ht="15.5" customHeight="1" x14ac:dyDescent="0.2">
      <c r="A202" s="525"/>
      <c r="B202" s="534"/>
      <c r="C202" s="535"/>
      <c r="D202" s="506" t="s">
        <v>78</v>
      </c>
      <c r="E202" s="506"/>
      <c r="F202" s="511"/>
      <c r="G202" s="539"/>
      <c r="H202" s="89" t="s">
        <v>82</v>
      </c>
      <c r="I202" s="511"/>
      <c r="J202" s="539"/>
      <c r="K202" s="515" t="s">
        <v>362</v>
      </c>
      <c r="L202" s="516"/>
    </row>
    <row r="203" spans="1:14" ht="15.5" customHeight="1" x14ac:dyDescent="0.2">
      <c r="A203" s="525"/>
      <c r="B203" s="534"/>
      <c r="C203" s="535"/>
      <c r="D203" s="506" t="s">
        <v>79</v>
      </c>
      <c r="E203" s="506"/>
      <c r="F203" s="501"/>
      <c r="G203" s="501"/>
      <c r="H203" s="501"/>
      <c r="I203" s="501"/>
      <c r="J203" s="501"/>
      <c r="K203" s="515" t="s">
        <v>36</v>
      </c>
      <c r="L203" s="516"/>
    </row>
    <row r="204" spans="1:14" ht="15.5" customHeight="1" x14ac:dyDescent="0.2">
      <c r="A204" s="525"/>
      <c r="B204" s="536"/>
      <c r="C204" s="537"/>
      <c r="D204" s="506" t="s">
        <v>80</v>
      </c>
      <c r="E204" s="506"/>
      <c r="F204" s="501"/>
      <c r="G204" s="501"/>
      <c r="H204" s="501"/>
      <c r="I204" s="501"/>
      <c r="J204" s="501"/>
      <c r="K204" s="515" t="s">
        <v>36</v>
      </c>
      <c r="L204" s="516"/>
    </row>
    <row r="205" spans="1:14" ht="15.5" customHeight="1" x14ac:dyDescent="0.2">
      <c r="A205" s="525" t="s">
        <v>870</v>
      </c>
      <c r="B205" s="526" t="s">
        <v>83</v>
      </c>
      <c r="C205" s="526"/>
      <c r="D205" s="506" t="s">
        <v>86</v>
      </c>
      <c r="E205" s="506"/>
      <c r="F205" s="513" t="s">
        <v>84</v>
      </c>
      <c r="G205" s="514"/>
      <c r="H205" s="514"/>
      <c r="I205" s="108"/>
      <c r="J205" s="513" t="s">
        <v>85</v>
      </c>
      <c r="K205" s="527"/>
      <c r="L205" s="89"/>
    </row>
    <row r="206" spans="1:14" ht="15.5" customHeight="1" x14ac:dyDescent="0.2">
      <c r="A206" s="525"/>
      <c r="B206" s="526"/>
      <c r="C206" s="526"/>
      <c r="D206" s="92" t="s">
        <v>87</v>
      </c>
      <c r="E206" s="109"/>
      <c r="F206" s="511"/>
      <c r="G206" s="512"/>
      <c r="H206" s="512"/>
      <c r="I206" s="110" t="s">
        <v>71</v>
      </c>
      <c r="J206" s="509" t="str">
        <f>IF(F206="","",F206/SUM(F$206:H$208)*100)</f>
        <v/>
      </c>
      <c r="K206" s="510"/>
      <c r="L206" s="91" t="s">
        <v>32</v>
      </c>
    </row>
    <row r="207" spans="1:14" ht="15.5" customHeight="1" x14ac:dyDescent="0.2">
      <c r="A207" s="525"/>
      <c r="B207" s="526"/>
      <c r="C207" s="526"/>
      <c r="D207" s="92" t="s">
        <v>88</v>
      </c>
      <c r="E207" s="109"/>
      <c r="F207" s="511"/>
      <c r="G207" s="512"/>
      <c r="H207" s="512"/>
      <c r="I207" s="110" t="s">
        <v>71</v>
      </c>
      <c r="J207" s="509" t="str">
        <f>IF(F207="","",F207/SUM(F$206:H$208)*100)</f>
        <v/>
      </c>
      <c r="K207" s="510"/>
      <c r="L207" s="91" t="s">
        <v>32</v>
      </c>
    </row>
    <row r="208" spans="1:14" ht="15.5" customHeight="1" x14ac:dyDescent="0.2">
      <c r="A208" s="525"/>
      <c r="B208" s="526"/>
      <c r="C208" s="526"/>
      <c r="D208" s="92" t="s">
        <v>89</v>
      </c>
      <c r="E208" s="109"/>
      <c r="F208" s="511"/>
      <c r="G208" s="512"/>
      <c r="H208" s="512"/>
      <c r="I208" s="110" t="s">
        <v>71</v>
      </c>
      <c r="J208" s="509" t="str">
        <f>IF(F208="","",F208/SUM(F$206:H$208)*100)</f>
        <v/>
      </c>
      <c r="K208" s="510"/>
      <c r="L208" s="91" t="s">
        <v>32</v>
      </c>
    </row>
    <row r="209" ht="15.5" customHeight="1" x14ac:dyDescent="0.2"/>
  </sheetData>
  <mergeCells count="522">
    <mergeCell ref="A5:A40"/>
    <mergeCell ref="B5:C11"/>
    <mergeCell ref="D5:E5"/>
    <mergeCell ref="A72:A92"/>
    <mergeCell ref="B87:C90"/>
    <mergeCell ref="D87:E87"/>
    <mergeCell ref="D90:E90"/>
    <mergeCell ref="B82:C86"/>
    <mergeCell ref="D89:E89"/>
    <mergeCell ref="D84:E84"/>
    <mergeCell ref="D85:E85"/>
    <mergeCell ref="D6:E6"/>
    <mergeCell ref="D7:E7"/>
    <mergeCell ref="A41:A55"/>
    <mergeCell ref="D52:E52"/>
    <mergeCell ref="D68:E68"/>
    <mergeCell ref="D69:E69"/>
    <mergeCell ref="B18:C23"/>
    <mergeCell ref="B12:C17"/>
    <mergeCell ref="B39:C40"/>
    <mergeCell ref="D47:E47"/>
    <mergeCell ref="D65:E65"/>
    <mergeCell ref="D41:E41"/>
    <mergeCell ref="D54:E54"/>
    <mergeCell ref="A93:A115"/>
    <mergeCell ref="B91:C92"/>
    <mergeCell ref="D91:E91"/>
    <mergeCell ref="D92:E92"/>
    <mergeCell ref="D103:D104"/>
    <mergeCell ref="D95:D96"/>
    <mergeCell ref="E95:E96"/>
    <mergeCell ref="B106:E106"/>
    <mergeCell ref="D101:D102"/>
    <mergeCell ref="B109:E109"/>
    <mergeCell ref="E93:E94"/>
    <mergeCell ref="E101:E102"/>
    <mergeCell ref="E99:E100"/>
    <mergeCell ref="E103:E104"/>
    <mergeCell ref="D97:D100"/>
    <mergeCell ref="B107:E107"/>
    <mergeCell ref="B105:E105"/>
    <mergeCell ref="B93:C104"/>
    <mergeCell ref="E97:E98"/>
    <mergeCell ref="D93:D94"/>
    <mergeCell ref="B111:E111"/>
    <mergeCell ref="B115:E115"/>
    <mergeCell ref="B4:E4"/>
    <mergeCell ref="F4:L4"/>
    <mergeCell ref="A56:A62"/>
    <mergeCell ref="A65:A71"/>
    <mergeCell ref="G14:I14"/>
    <mergeCell ref="F37:K37"/>
    <mergeCell ref="D18:E18"/>
    <mergeCell ref="D19:E19"/>
    <mergeCell ref="D11:E11"/>
    <mergeCell ref="D20:E20"/>
    <mergeCell ref="D13:E13"/>
    <mergeCell ref="D14:E14"/>
    <mergeCell ref="B25:E25"/>
    <mergeCell ref="F35:K35"/>
    <mergeCell ref="B36:E36"/>
    <mergeCell ref="D9:E9"/>
    <mergeCell ref="D8:E8"/>
    <mergeCell ref="D10:E10"/>
    <mergeCell ref="D28:E28"/>
    <mergeCell ref="F5:L5"/>
    <mergeCell ref="F71:L71"/>
    <mergeCell ref="F68:L68"/>
    <mergeCell ref="F42:L42"/>
    <mergeCell ref="F43:L43"/>
    <mergeCell ref="A116:A127"/>
    <mergeCell ref="C130:E130"/>
    <mergeCell ref="A130:A155"/>
    <mergeCell ref="B113:E113"/>
    <mergeCell ref="B41:C44"/>
    <mergeCell ref="K14:L14"/>
    <mergeCell ref="F17:L17"/>
    <mergeCell ref="G7:I7"/>
    <mergeCell ref="G8:I8"/>
    <mergeCell ref="K13:L13"/>
    <mergeCell ref="K7:L7"/>
    <mergeCell ref="F88:G88"/>
    <mergeCell ref="C77:D77"/>
    <mergeCell ref="C78:D78"/>
    <mergeCell ref="C79:D79"/>
    <mergeCell ref="K91:L91"/>
    <mergeCell ref="K92:L92"/>
    <mergeCell ref="F113:K113"/>
    <mergeCell ref="F115:K115"/>
    <mergeCell ref="F101:G101"/>
    <mergeCell ref="K8:L8"/>
    <mergeCell ref="K10:L10"/>
    <mergeCell ref="G10:I10"/>
    <mergeCell ref="F11:L11"/>
    <mergeCell ref="F6:L6"/>
    <mergeCell ref="F9:L9"/>
    <mergeCell ref="F12:L12"/>
    <mergeCell ref="F15:L15"/>
    <mergeCell ref="G16:I16"/>
    <mergeCell ref="D15:E15"/>
    <mergeCell ref="D16:E16"/>
    <mergeCell ref="D17:E17"/>
    <mergeCell ref="F23:L23"/>
    <mergeCell ref="G13:I13"/>
    <mergeCell ref="D23:E23"/>
    <mergeCell ref="D12:E12"/>
    <mergeCell ref="D22:E22"/>
    <mergeCell ref="F102:G102"/>
    <mergeCell ref="J101:K101"/>
    <mergeCell ref="H100:I100"/>
    <mergeCell ref="F100:G100"/>
    <mergeCell ref="H103:I103"/>
    <mergeCell ref="K90:L90"/>
    <mergeCell ref="F90:G90"/>
    <mergeCell ref="F94:G94"/>
    <mergeCell ref="H95:I95"/>
    <mergeCell ref="F91:J91"/>
    <mergeCell ref="F92:J92"/>
    <mergeCell ref="H101:I101"/>
    <mergeCell ref="F98:G98"/>
    <mergeCell ref="H98:I98"/>
    <mergeCell ref="F95:G95"/>
    <mergeCell ref="F93:G93"/>
    <mergeCell ref="J93:K93"/>
    <mergeCell ref="J95:K95"/>
    <mergeCell ref="J97:K97"/>
    <mergeCell ref="H99:I99"/>
    <mergeCell ref="H96:I96"/>
    <mergeCell ref="H97:I97"/>
    <mergeCell ref="K88:L88"/>
    <mergeCell ref="J73:K73"/>
    <mergeCell ref="I88:J88"/>
    <mergeCell ref="K84:L84"/>
    <mergeCell ref="K85:L85"/>
    <mergeCell ref="K82:L82"/>
    <mergeCell ref="F83:G83"/>
    <mergeCell ref="D71:E71"/>
    <mergeCell ref="D48:E48"/>
    <mergeCell ref="F85:G85"/>
    <mergeCell ref="K87:L87"/>
    <mergeCell ref="F86:G86"/>
    <mergeCell ref="F87:J87"/>
    <mergeCell ref="B73:E73"/>
    <mergeCell ref="B74:B81"/>
    <mergeCell ref="F67:L67"/>
    <mergeCell ref="F65:L65"/>
    <mergeCell ref="D60:E60"/>
    <mergeCell ref="D59:E59"/>
    <mergeCell ref="K61:L61"/>
    <mergeCell ref="F69:L69"/>
    <mergeCell ref="D61:E61"/>
    <mergeCell ref="I85:J85"/>
    <mergeCell ref="I86:J86"/>
    <mergeCell ref="F36:K36"/>
    <mergeCell ref="D58:E58"/>
    <mergeCell ref="K70:L70"/>
    <mergeCell ref="C81:D81"/>
    <mergeCell ref="B72:E72"/>
    <mergeCell ref="D82:E82"/>
    <mergeCell ref="D29:E29"/>
    <mergeCell ref="B29:C35"/>
    <mergeCell ref="D30:D32"/>
    <mergeCell ref="D33:D35"/>
    <mergeCell ref="F34:K34"/>
    <mergeCell ref="F55:L55"/>
    <mergeCell ref="B37:E37"/>
    <mergeCell ref="F33:K33"/>
    <mergeCell ref="D70:E70"/>
    <mergeCell ref="D66:E66"/>
    <mergeCell ref="D55:E55"/>
    <mergeCell ref="B38:E38"/>
    <mergeCell ref="D39:E39"/>
    <mergeCell ref="D40:E40"/>
    <mergeCell ref="D51:E51"/>
    <mergeCell ref="F58:L58"/>
    <mergeCell ref="B65:C71"/>
    <mergeCell ref="D67:E67"/>
    <mergeCell ref="F46:K46"/>
    <mergeCell ref="C74:E74"/>
    <mergeCell ref="C76:E76"/>
    <mergeCell ref="C80:D80"/>
    <mergeCell ref="K86:L86"/>
    <mergeCell ref="I90:J90"/>
    <mergeCell ref="F60:L60"/>
    <mergeCell ref="F53:L53"/>
    <mergeCell ref="F47:K47"/>
    <mergeCell ref="F51:L51"/>
    <mergeCell ref="F54:L54"/>
    <mergeCell ref="K89:L89"/>
    <mergeCell ref="I89:J89"/>
    <mergeCell ref="F72:L72"/>
    <mergeCell ref="H73:I73"/>
    <mergeCell ref="F82:J82"/>
    <mergeCell ref="F66:L66"/>
    <mergeCell ref="G70:I70"/>
    <mergeCell ref="F73:G73"/>
    <mergeCell ref="I83:J83"/>
    <mergeCell ref="K83:L83"/>
    <mergeCell ref="I84:J84"/>
    <mergeCell ref="F84:G84"/>
    <mergeCell ref="D86:E86"/>
    <mergeCell ref="N135:S137"/>
    <mergeCell ref="C137:D137"/>
    <mergeCell ref="B135:B137"/>
    <mergeCell ref="C135:D136"/>
    <mergeCell ref="A156:A161"/>
    <mergeCell ref="C156:E156"/>
    <mergeCell ref="B157:B161"/>
    <mergeCell ref="C157:D157"/>
    <mergeCell ref="C158:D158"/>
    <mergeCell ref="C159:D159"/>
    <mergeCell ref="C160:D160"/>
    <mergeCell ref="C161:D161"/>
    <mergeCell ref="B139:C141"/>
    <mergeCell ref="D139:E139"/>
    <mergeCell ref="D140:E140"/>
    <mergeCell ref="D141:E141"/>
    <mergeCell ref="B153:C155"/>
    <mergeCell ref="D146:E146"/>
    <mergeCell ref="D143:E143"/>
    <mergeCell ref="D145:E145"/>
    <mergeCell ref="J141:K141"/>
    <mergeCell ref="F151:L151"/>
    <mergeCell ref="K155:L155"/>
    <mergeCell ref="B138:E138"/>
    <mergeCell ref="A205:A208"/>
    <mergeCell ref="D203:E203"/>
    <mergeCell ref="F203:J203"/>
    <mergeCell ref="K203:L203"/>
    <mergeCell ref="B205:C208"/>
    <mergeCell ref="D205:E205"/>
    <mergeCell ref="F205:H205"/>
    <mergeCell ref="J205:K205"/>
    <mergeCell ref="F206:H206"/>
    <mergeCell ref="J206:K206"/>
    <mergeCell ref="D204:E204"/>
    <mergeCell ref="F204:J204"/>
    <mergeCell ref="K204:L204"/>
    <mergeCell ref="F207:H207"/>
    <mergeCell ref="F208:H208"/>
    <mergeCell ref="J207:K207"/>
    <mergeCell ref="J208:K208"/>
    <mergeCell ref="A197:A204"/>
    <mergeCell ref="B197:C204"/>
    <mergeCell ref="D197:E197"/>
    <mergeCell ref="F197:L197"/>
    <mergeCell ref="K199:L199"/>
    <mergeCell ref="F201:J201"/>
    <mergeCell ref="K201:L201"/>
    <mergeCell ref="F199:G199"/>
    <mergeCell ref="F202:G202"/>
    <mergeCell ref="I202:J202"/>
    <mergeCell ref="K202:L202"/>
    <mergeCell ref="K189:L189"/>
    <mergeCell ref="F190:G190"/>
    <mergeCell ref="I190:J190"/>
    <mergeCell ref="K190:L190"/>
    <mergeCell ref="F186:G186"/>
    <mergeCell ref="K186:L186"/>
    <mergeCell ref="F188:J188"/>
    <mergeCell ref="K188:L188"/>
    <mergeCell ref="F189:J189"/>
    <mergeCell ref="F200:J200"/>
    <mergeCell ref="K200:L200"/>
    <mergeCell ref="F192:J192"/>
    <mergeCell ref="K192:L192"/>
    <mergeCell ref="F198:G198"/>
    <mergeCell ref="F191:J191"/>
    <mergeCell ref="F187:G187"/>
    <mergeCell ref="F104:G104"/>
    <mergeCell ref="F117:G117"/>
    <mergeCell ref="J118:K118"/>
    <mergeCell ref="J139:K139"/>
    <mergeCell ref="F122:J122"/>
    <mergeCell ref="C123:E123"/>
    <mergeCell ref="F111:K111"/>
    <mergeCell ref="D162:E162"/>
    <mergeCell ref="D147:E147"/>
    <mergeCell ref="B112:E112"/>
    <mergeCell ref="B108:E108"/>
    <mergeCell ref="H116:I116"/>
    <mergeCell ref="H117:I117"/>
    <mergeCell ref="H139:I139"/>
    <mergeCell ref="F140:G140"/>
    <mergeCell ref="F119:G119"/>
    <mergeCell ref="H119:I119"/>
    <mergeCell ref="J119:K119"/>
    <mergeCell ref="D142:E142"/>
    <mergeCell ref="B116:C121"/>
    <mergeCell ref="D116:D119"/>
    <mergeCell ref="B124:B127"/>
    <mergeCell ref="C124:D124"/>
    <mergeCell ref="C125:D125"/>
    <mergeCell ref="F31:K31"/>
    <mergeCell ref="F30:K30"/>
    <mergeCell ref="F41:L41"/>
    <mergeCell ref="F29:K29"/>
    <mergeCell ref="F38:K38"/>
    <mergeCell ref="F39:K39"/>
    <mergeCell ref="F40:K40"/>
    <mergeCell ref="D151:E151"/>
    <mergeCell ref="D153:D155"/>
    <mergeCell ref="J142:K142"/>
    <mergeCell ref="D148:D150"/>
    <mergeCell ref="D120:E121"/>
    <mergeCell ref="B122:E122"/>
    <mergeCell ref="B133:B134"/>
    <mergeCell ref="J103:K103"/>
    <mergeCell ref="J104:K104"/>
    <mergeCell ref="J147:K147"/>
    <mergeCell ref="F144:G144"/>
    <mergeCell ref="H147:I147"/>
    <mergeCell ref="J144:K144"/>
    <mergeCell ref="J145:K145"/>
    <mergeCell ref="H142:I142"/>
    <mergeCell ref="C126:D126"/>
    <mergeCell ref="C127:D127"/>
    <mergeCell ref="F57:L57"/>
    <mergeCell ref="F52:L52"/>
    <mergeCell ref="H93:I93"/>
    <mergeCell ref="F96:G96"/>
    <mergeCell ref="J96:K96"/>
    <mergeCell ref="F89:G89"/>
    <mergeCell ref="F32:K32"/>
    <mergeCell ref="C75:E75"/>
    <mergeCell ref="F103:G103"/>
    <mergeCell ref="B56:C62"/>
    <mergeCell ref="D56:E56"/>
    <mergeCell ref="D62:E62"/>
    <mergeCell ref="D57:E57"/>
    <mergeCell ref="F62:L62"/>
    <mergeCell ref="D42:E42"/>
    <mergeCell ref="D46:E46"/>
    <mergeCell ref="D45:E45"/>
    <mergeCell ref="F48:L48"/>
    <mergeCell ref="F56:L56"/>
    <mergeCell ref="D53:E53"/>
    <mergeCell ref="G61:I61"/>
    <mergeCell ref="F59:L59"/>
    <mergeCell ref="B45:C55"/>
    <mergeCell ref="D49:E49"/>
    <mergeCell ref="N13:S14"/>
    <mergeCell ref="K16:L16"/>
    <mergeCell ref="D21:E21"/>
    <mergeCell ref="K20:L20"/>
    <mergeCell ref="K22:L22"/>
    <mergeCell ref="N19:S20"/>
    <mergeCell ref="F27:L27"/>
    <mergeCell ref="I26:L26"/>
    <mergeCell ref="K19:L19"/>
    <mergeCell ref="F21:L21"/>
    <mergeCell ref="B24:E24"/>
    <mergeCell ref="B26:C28"/>
    <mergeCell ref="F24:L24"/>
    <mergeCell ref="F28:L28"/>
    <mergeCell ref="F25:L25"/>
    <mergeCell ref="D26:E26"/>
    <mergeCell ref="D27:E27"/>
    <mergeCell ref="S18:Y18"/>
    <mergeCell ref="G19:I19"/>
    <mergeCell ref="G20:I20"/>
    <mergeCell ref="G22:I22"/>
    <mergeCell ref="F18:L18"/>
    <mergeCell ref="D50:E50"/>
    <mergeCell ref="D43:E43"/>
    <mergeCell ref="D44:E44"/>
    <mergeCell ref="F45:L45"/>
    <mergeCell ref="F44:L44"/>
    <mergeCell ref="I50:L50"/>
    <mergeCell ref="F49:L49"/>
    <mergeCell ref="A165:A169"/>
    <mergeCell ref="A162:A164"/>
    <mergeCell ref="K150:L150"/>
    <mergeCell ref="F109:K109"/>
    <mergeCell ref="C134:D134"/>
    <mergeCell ref="B142:C145"/>
    <mergeCell ref="B146:C152"/>
    <mergeCell ref="D152:E152"/>
    <mergeCell ref="C131:C132"/>
    <mergeCell ref="B131:B132"/>
    <mergeCell ref="B114:E114"/>
    <mergeCell ref="B110:E110"/>
    <mergeCell ref="D144:E144"/>
    <mergeCell ref="F118:G118"/>
    <mergeCell ref="F110:K110"/>
    <mergeCell ref="F112:K112"/>
    <mergeCell ref="J117:K117"/>
    <mergeCell ref="B174:C177"/>
    <mergeCell ref="D165:D169"/>
    <mergeCell ref="D163:E163"/>
    <mergeCell ref="D176:E176"/>
    <mergeCell ref="D177:E177"/>
    <mergeCell ref="D171:E172"/>
    <mergeCell ref="H144:I144"/>
    <mergeCell ref="F146:G146"/>
    <mergeCell ref="B162:C164"/>
    <mergeCell ref="B165:C169"/>
    <mergeCell ref="D164:E164"/>
    <mergeCell ref="F149:J149"/>
    <mergeCell ref="J146:K146"/>
    <mergeCell ref="F166:J166"/>
    <mergeCell ref="K165:L165"/>
    <mergeCell ref="F169:J169"/>
    <mergeCell ref="F150:J150"/>
    <mergeCell ref="F167:J167"/>
    <mergeCell ref="F154:L154"/>
    <mergeCell ref="F152:L152"/>
    <mergeCell ref="F153:L153"/>
    <mergeCell ref="F175:G175"/>
    <mergeCell ref="F176:J176"/>
    <mergeCell ref="K168:L168"/>
    <mergeCell ref="F142:G142"/>
    <mergeCell ref="F148:J148"/>
    <mergeCell ref="F145:G145"/>
    <mergeCell ref="H143:I143"/>
    <mergeCell ref="F147:G147"/>
    <mergeCell ref="K148:L148"/>
    <mergeCell ref="K149:L149"/>
    <mergeCell ref="H146:I146"/>
    <mergeCell ref="F107:K107"/>
    <mergeCell ref="F116:G116"/>
    <mergeCell ref="J121:K121"/>
    <mergeCell ref="F141:G141"/>
    <mergeCell ref="K122:L122"/>
    <mergeCell ref="F120:G120"/>
    <mergeCell ref="H141:I141"/>
    <mergeCell ref="J140:K140"/>
    <mergeCell ref="J120:K120"/>
    <mergeCell ref="H118:I118"/>
    <mergeCell ref="F155:J155"/>
    <mergeCell ref="F163:L163"/>
    <mergeCell ref="F165:J165"/>
    <mergeCell ref="K164:L164"/>
    <mergeCell ref="F162:L162"/>
    <mergeCell ref="K167:L167"/>
    <mergeCell ref="F168:J168"/>
    <mergeCell ref="K169:L169"/>
    <mergeCell ref="F171:G171"/>
    <mergeCell ref="K166:L166"/>
    <mergeCell ref="F164:J164"/>
    <mergeCell ref="A185:A192"/>
    <mergeCell ref="A178:A181"/>
    <mergeCell ref="J178:K178"/>
    <mergeCell ref="J180:K180"/>
    <mergeCell ref="B178:C181"/>
    <mergeCell ref="D178:E178"/>
    <mergeCell ref="B170:C173"/>
    <mergeCell ref="D189:E189"/>
    <mergeCell ref="D190:E190"/>
    <mergeCell ref="D192:E192"/>
    <mergeCell ref="K175:L175"/>
    <mergeCell ref="K172:L172"/>
    <mergeCell ref="F170:L170"/>
    <mergeCell ref="K173:L173"/>
    <mergeCell ref="D173:E173"/>
    <mergeCell ref="K171:L171"/>
    <mergeCell ref="D170:E170"/>
    <mergeCell ref="B185:C192"/>
    <mergeCell ref="A170:A177"/>
    <mergeCell ref="F174:J174"/>
    <mergeCell ref="F173:J173"/>
    <mergeCell ref="J179:K179"/>
    <mergeCell ref="K176:L176"/>
    <mergeCell ref="I175:J175"/>
    <mergeCell ref="A193:A196"/>
    <mergeCell ref="B193:C196"/>
    <mergeCell ref="D193:E193"/>
    <mergeCell ref="F193:H193"/>
    <mergeCell ref="J193:K193"/>
    <mergeCell ref="F194:H194"/>
    <mergeCell ref="J194:K194"/>
    <mergeCell ref="F196:H196"/>
    <mergeCell ref="F195:H195"/>
    <mergeCell ref="J195:K195"/>
    <mergeCell ref="D200:E200"/>
    <mergeCell ref="K198:L198"/>
    <mergeCell ref="D201:E201"/>
    <mergeCell ref="D202:E202"/>
    <mergeCell ref="J196:K196"/>
    <mergeCell ref="D175:E175"/>
    <mergeCell ref="F181:H181"/>
    <mergeCell ref="F172:G172"/>
    <mergeCell ref="F177:J177"/>
    <mergeCell ref="F179:H179"/>
    <mergeCell ref="K177:L177"/>
    <mergeCell ref="F178:H178"/>
    <mergeCell ref="J181:K181"/>
    <mergeCell ref="F180:H180"/>
    <mergeCell ref="K187:L187"/>
    <mergeCell ref="F185:L185"/>
    <mergeCell ref="D191:E191"/>
    <mergeCell ref="D198:E199"/>
    <mergeCell ref="K191:L191"/>
    <mergeCell ref="D174:E174"/>
    <mergeCell ref="D185:E185"/>
    <mergeCell ref="D186:E187"/>
    <mergeCell ref="D188:E188"/>
    <mergeCell ref="K174:L174"/>
    <mergeCell ref="A2:L2"/>
    <mergeCell ref="J143:K143"/>
    <mergeCell ref="H145:I145"/>
    <mergeCell ref="F114:K114"/>
    <mergeCell ref="H140:I140"/>
    <mergeCell ref="F121:G121"/>
    <mergeCell ref="F139:G139"/>
    <mergeCell ref="J116:K116"/>
    <mergeCell ref="F143:G143"/>
    <mergeCell ref="F105:K105"/>
    <mergeCell ref="F108:K108"/>
    <mergeCell ref="J102:K102"/>
    <mergeCell ref="H102:I102"/>
    <mergeCell ref="F97:G97"/>
    <mergeCell ref="J99:K99"/>
    <mergeCell ref="J100:K100"/>
    <mergeCell ref="H94:I94"/>
    <mergeCell ref="H120:I120"/>
    <mergeCell ref="H121:I121"/>
    <mergeCell ref="F106:K106"/>
    <mergeCell ref="J98:K98"/>
    <mergeCell ref="J94:K94"/>
    <mergeCell ref="H104:I104"/>
    <mergeCell ref="F99:G99"/>
  </mergeCells>
  <phoneticPr fontId="2"/>
  <dataValidations count="4">
    <dataValidation type="list" allowBlank="1" showInputMessage="1" showErrorMessage="1" sqref="F4:L4" xr:uid="{00000000-0002-0000-0100-000002000000}">
      <formula1>"CGS+熱電融通,熱電融通,CGS単独"</formula1>
    </dataValidation>
    <dataValidation type="list" showInputMessage="1" showErrorMessage="1" sqref="B18:C23" xr:uid="{00000000-0002-0000-0100-000005000000}">
      <formula1>"助成対象事業者,熱電供給事業者,ESCO事業者,リース事業者"</formula1>
    </dataValidation>
    <dataValidation type="list" showInputMessage="1" showErrorMessage="1" sqref="B12:C17" xr:uid="{00000000-0002-0000-0100-000006000000}">
      <formula1>"CGS設置場所賃借者,CGS設置場所所有者,熱電供給事業者,ESCO事業者,リース事業者"</formula1>
    </dataValidation>
    <dataValidation type="list" allowBlank="1" showInputMessage="1" showErrorMessage="1" sqref="F5:L5" xr:uid="{401EFE2B-6F37-4B6D-A88E-5B9C803AE696}">
      <formula1>$AA$3:$AA$20</formula1>
    </dataValidation>
  </dataValidations>
  <pageMargins left="0.98425196850393704" right="0.11811023622047245" top="0.74803149606299213" bottom="0.35433070866141736" header="0.31496062992125984" footer="0.31496062992125984"/>
  <pageSetup paperSize="9" scale="87" fitToHeight="0" orientation="portrait" r:id="rId1"/>
  <rowBreaks count="4" manualBreakCount="4">
    <brk id="49" max="12" man="1"/>
    <brk id="92" max="12" man="1"/>
    <brk id="128" max="12" man="1"/>
    <brk id="182"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Group Box 3">
              <controlPr defaultSize="0" autoFill="0" autoPict="0">
                <anchor moveWithCells="1">
                  <from>
                    <xdr:col>5</xdr:col>
                    <xdr:colOff>247650</xdr:colOff>
                    <xdr:row>44</xdr:row>
                    <xdr:rowOff>0</xdr:rowOff>
                  </from>
                  <to>
                    <xdr:col>13</xdr:col>
                    <xdr:colOff>57150</xdr:colOff>
                    <xdr:row>45</xdr:row>
                    <xdr:rowOff>12700</xdr:rowOff>
                  </to>
                </anchor>
              </controlPr>
            </control>
          </mc:Choice>
        </mc:AlternateContent>
        <mc:AlternateContent xmlns:mc="http://schemas.openxmlformats.org/markup-compatibility/2006">
          <mc:Choice Requires="x14">
            <control shapeId="1030" r:id="rId5" name="Group Box 6">
              <controlPr defaultSize="0" autoFill="0" autoPict="0">
                <anchor moveWithCells="1">
                  <from>
                    <xdr:col>5</xdr:col>
                    <xdr:colOff>247650</xdr:colOff>
                    <xdr:row>72</xdr:row>
                    <xdr:rowOff>19050</xdr:rowOff>
                  </from>
                  <to>
                    <xdr:col>13</xdr:col>
                    <xdr:colOff>57150</xdr:colOff>
                    <xdr:row>73</xdr:row>
                    <xdr:rowOff>50800</xdr:rowOff>
                  </to>
                </anchor>
              </controlPr>
            </control>
          </mc:Choice>
        </mc:AlternateContent>
        <mc:AlternateContent xmlns:mc="http://schemas.openxmlformats.org/markup-compatibility/2006">
          <mc:Choice Requires="x14">
            <control shapeId="1034" r:id="rId6" name="Group Box 10">
              <controlPr defaultSize="0" autoFill="0" autoPict="0">
                <anchor moveWithCells="1">
                  <from>
                    <xdr:col>5</xdr:col>
                    <xdr:colOff>247650</xdr:colOff>
                    <xdr:row>72</xdr:row>
                    <xdr:rowOff>19050</xdr:rowOff>
                  </from>
                  <to>
                    <xdr:col>9</xdr:col>
                    <xdr:colOff>323850</xdr:colOff>
                    <xdr:row>73</xdr:row>
                    <xdr:rowOff>50800</xdr:rowOff>
                  </to>
                </anchor>
              </controlPr>
            </control>
          </mc:Choice>
        </mc:AlternateContent>
        <mc:AlternateContent xmlns:mc="http://schemas.openxmlformats.org/markup-compatibility/2006">
          <mc:Choice Requires="x14">
            <control shapeId="1040" r:id="rId7" name="Group Box 16">
              <controlPr defaultSize="0" autoFill="0" autoPict="0">
                <anchor moveWithCells="1">
                  <from>
                    <xdr:col>5</xdr:col>
                    <xdr:colOff>247650</xdr:colOff>
                    <xdr:row>72</xdr:row>
                    <xdr:rowOff>19050</xdr:rowOff>
                  </from>
                  <to>
                    <xdr:col>9</xdr:col>
                    <xdr:colOff>323850</xdr:colOff>
                    <xdr:row>73</xdr:row>
                    <xdr:rowOff>50800</xdr:rowOff>
                  </to>
                </anchor>
              </controlPr>
            </control>
          </mc:Choice>
        </mc:AlternateContent>
        <mc:AlternateContent xmlns:mc="http://schemas.openxmlformats.org/markup-compatibility/2006">
          <mc:Choice Requires="x14">
            <control shapeId="1043" r:id="rId8" name="Group Box 19">
              <controlPr defaultSize="0" autoFill="0" autoPict="0">
                <anchor moveWithCells="1">
                  <from>
                    <xdr:col>5</xdr:col>
                    <xdr:colOff>374650</xdr:colOff>
                    <xdr:row>72</xdr:row>
                    <xdr:rowOff>38100</xdr:rowOff>
                  </from>
                  <to>
                    <xdr:col>10</xdr:col>
                    <xdr:colOff>12700</xdr:colOff>
                    <xdr:row>73</xdr:row>
                    <xdr:rowOff>50800</xdr:rowOff>
                  </to>
                </anchor>
              </controlPr>
            </control>
          </mc:Choice>
        </mc:AlternateContent>
        <mc:AlternateContent xmlns:mc="http://schemas.openxmlformats.org/markup-compatibility/2006">
          <mc:Choice Requires="x14">
            <control shapeId="1046" r:id="rId9" name="Group Box 22">
              <controlPr defaultSize="0" autoFill="0" autoPict="0">
                <anchor moveWithCells="1">
                  <from>
                    <xdr:col>5</xdr:col>
                    <xdr:colOff>323850</xdr:colOff>
                    <xdr:row>138</xdr:row>
                    <xdr:rowOff>19050</xdr:rowOff>
                  </from>
                  <to>
                    <xdr:col>9</xdr:col>
                    <xdr:colOff>527050</xdr:colOff>
                    <xdr:row>138</xdr:row>
                    <xdr:rowOff>184150</xdr:rowOff>
                  </to>
                </anchor>
              </controlPr>
            </control>
          </mc:Choice>
        </mc:AlternateContent>
        <mc:AlternateContent xmlns:mc="http://schemas.openxmlformats.org/markup-compatibility/2006">
          <mc:Choice Requires="x14">
            <control shapeId="1047" r:id="rId10" name="Group Box 23">
              <controlPr defaultSize="0" autoFill="0" autoPict="0">
                <anchor moveWithCells="1">
                  <from>
                    <xdr:col>5</xdr:col>
                    <xdr:colOff>323850</xdr:colOff>
                    <xdr:row>139</xdr:row>
                    <xdr:rowOff>19050</xdr:rowOff>
                  </from>
                  <to>
                    <xdr:col>9</xdr:col>
                    <xdr:colOff>527050</xdr:colOff>
                    <xdr:row>139</xdr:row>
                    <xdr:rowOff>184150</xdr:rowOff>
                  </to>
                </anchor>
              </controlPr>
            </control>
          </mc:Choice>
        </mc:AlternateContent>
        <mc:AlternateContent xmlns:mc="http://schemas.openxmlformats.org/markup-compatibility/2006">
          <mc:Choice Requires="x14">
            <control shapeId="1048" r:id="rId11" name="Group Box 24">
              <controlPr defaultSize="0" autoFill="0" autoPict="0">
                <anchor moveWithCells="1">
                  <from>
                    <xdr:col>5</xdr:col>
                    <xdr:colOff>323850</xdr:colOff>
                    <xdr:row>140</xdr:row>
                    <xdr:rowOff>19050</xdr:rowOff>
                  </from>
                  <to>
                    <xdr:col>9</xdr:col>
                    <xdr:colOff>527050</xdr:colOff>
                    <xdr:row>140</xdr:row>
                    <xdr:rowOff>184150</xdr:rowOff>
                  </to>
                </anchor>
              </controlPr>
            </control>
          </mc:Choice>
        </mc:AlternateContent>
        <mc:AlternateContent xmlns:mc="http://schemas.openxmlformats.org/markup-compatibility/2006">
          <mc:Choice Requires="x14">
            <control shapeId="1745" r:id="rId12" name="Group Box 721">
              <controlPr defaultSize="0" autoFill="0" autoPict="0">
                <anchor moveWithCells="1">
                  <from>
                    <xdr:col>5</xdr:col>
                    <xdr:colOff>247650</xdr:colOff>
                    <xdr:row>72</xdr:row>
                    <xdr:rowOff>19050</xdr:rowOff>
                  </from>
                  <to>
                    <xdr:col>9</xdr:col>
                    <xdr:colOff>323850</xdr:colOff>
                    <xdr:row>73</xdr:row>
                    <xdr:rowOff>50800</xdr:rowOff>
                  </to>
                </anchor>
              </controlPr>
            </control>
          </mc:Choice>
        </mc:AlternateContent>
        <mc:AlternateContent xmlns:mc="http://schemas.openxmlformats.org/markup-compatibility/2006">
          <mc:Choice Requires="x14">
            <control shapeId="1746" r:id="rId13" name="Group Box 722">
              <controlPr defaultSize="0" autoFill="0" autoPict="0">
                <anchor moveWithCells="1">
                  <from>
                    <xdr:col>5</xdr:col>
                    <xdr:colOff>247650</xdr:colOff>
                    <xdr:row>72</xdr:row>
                    <xdr:rowOff>19050</xdr:rowOff>
                  </from>
                  <to>
                    <xdr:col>9</xdr:col>
                    <xdr:colOff>323850</xdr:colOff>
                    <xdr:row>73</xdr:row>
                    <xdr:rowOff>50800</xdr:rowOff>
                  </to>
                </anchor>
              </controlPr>
            </control>
          </mc:Choice>
        </mc:AlternateContent>
        <mc:AlternateContent xmlns:mc="http://schemas.openxmlformats.org/markup-compatibility/2006">
          <mc:Choice Requires="x14">
            <control shapeId="1747" r:id="rId14" name="Group Box 723">
              <controlPr defaultSize="0" autoFill="0" autoPict="0">
                <anchor moveWithCells="1">
                  <from>
                    <xdr:col>5</xdr:col>
                    <xdr:colOff>374650</xdr:colOff>
                    <xdr:row>72</xdr:row>
                    <xdr:rowOff>38100</xdr:rowOff>
                  </from>
                  <to>
                    <xdr:col>10</xdr:col>
                    <xdr:colOff>12700</xdr:colOff>
                    <xdr:row>73</xdr:row>
                    <xdr:rowOff>50800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72"/>
  <sheetViews>
    <sheetView showGridLines="0" view="pageBreakPreview" zoomScaleNormal="100" zoomScaleSheetLayoutView="100" workbookViewId="0">
      <selection activeCell="D61" sqref="D61"/>
    </sheetView>
  </sheetViews>
  <sheetFormatPr defaultColWidth="9" defaultRowHeight="13" x14ac:dyDescent="0.2"/>
  <cols>
    <col min="1" max="1" width="5.36328125" style="3" customWidth="1"/>
    <col min="2" max="2" width="37.453125" style="3" customWidth="1"/>
    <col min="3" max="3" width="11.453125" style="65" customWidth="1"/>
    <col min="4" max="15" width="8" style="3" customWidth="1"/>
    <col min="16" max="16384" width="9" style="3"/>
  </cols>
  <sheetData>
    <row r="1" spans="1:16" x14ac:dyDescent="0.2">
      <c r="C1" s="3"/>
    </row>
    <row r="2" spans="1:16" x14ac:dyDescent="0.2">
      <c r="A2" s="3" t="s">
        <v>1081</v>
      </c>
    </row>
    <row r="3" spans="1:16" x14ac:dyDescent="0.2">
      <c r="A3" s="3" t="s">
        <v>517</v>
      </c>
    </row>
    <row r="4" spans="1:16" ht="13.15" customHeight="1" x14ac:dyDescent="0.2"/>
    <row r="5" spans="1:16" ht="19.899999999999999" customHeight="1" x14ac:dyDescent="0.2">
      <c r="B5" s="3" t="s">
        <v>907</v>
      </c>
      <c r="C5" s="380" t="str">
        <f>IF(D8="","",基本情報!F107)</f>
        <v/>
      </c>
      <c r="D5" s="3" t="s">
        <v>908</v>
      </c>
    </row>
    <row r="6" spans="1:16" ht="13.15" customHeight="1" x14ac:dyDescent="0.2"/>
    <row r="7" spans="1:16" x14ac:dyDescent="0.2">
      <c r="A7" s="314" t="s">
        <v>293</v>
      </c>
      <c r="B7" s="77" t="s">
        <v>294</v>
      </c>
      <c r="C7" s="77" t="s">
        <v>295</v>
      </c>
      <c r="D7" s="86" t="s">
        <v>788</v>
      </c>
      <c r="E7" s="86" t="s">
        <v>789</v>
      </c>
      <c r="F7" s="86" t="s">
        <v>790</v>
      </c>
      <c r="G7" s="86" t="s">
        <v>791</v>
      </c>
      <c r="H7" s="86" t="s">
        <v>792</v>
      </c>
      <c r="I7" s="86" t="s">
        <v>793</v>
      </c>
      <c r="J7" s="86" t="s">
        <v>794</v>
      </c>
      <c r="K7" s="86" t="s">
        <v>795</v>
      </c>
      <c r="L7" s="86" t="s">
        <v>796</v>
      </c>
      <c r="M7" s="86" t="s">
        <v>797</v>
      </c>
      <c r="N7" s="86" t="s">
        <v>798</v>
      </c>
      <c r="O7" s="86" t="s">
        <v>799</v>
      </c>
      <c r="P7" s="419" t="s">
        <v>147</v>
      </c>
    </row>
    <row r="8" spans="1:16" x14ac:dyDescent="0.2">
      <c r="A8" s="931" t="s">
        <v>296</v>
      </c>
      <c r="B8" s="314" t="s">
        <v>297</v>
      </c>
      <c r="C8" s="77" t="s">
        <v>298</v>
      </c>
      <c r="D8" s="307"/>
      <c r="E8" s="307"/>
      <c r="F8" s="307"/>
      <c r="G8" s="307"/>
      <c r="H8" s="307"/>
      <c r="I8" s="307"/>
      <c r="J8" s="307"/>
      <c r="K8" s="307"/>
      <c r="L8" s="307"/>
      <c r="M8" s="307"/>
      <c r="N8" s="307"/>
      <c r="O8" s="307"/>
      <c r="P8" s="388" t="str">
        <f>IF(D8="","",SUM(D8:O8))</f>
        <v/>
      </c>
    </row>
    <row r="9" spans="1:16" x14ac:dyDescent="0.2">
      <c r="A9" s="931"/>
      <c r="B9" s="314" t="s">
        <v>855</v>
      </c>
      <c r="C9" s="77" t="s">
        <v>839</v>
      </c>
      <c r="D9" s="307"/>
      <c r="E9" s="315" t="str">
        <f>IF(D9="","",D9)</f>
        <v/>
      </c>
      <c r="F9" s="315" t="str">
        <f t="shared" ref="F9:N10" si="0">E9</f>
        <v/>
      </c>
      <c r="G9" s="315" t="str">
        <f t="shared" si="0"/>
        <v/>
      </c>
      <c r="H9" s="315" t="str">
        <f t="shared" si="0"/>
        <v/>
      </c>
      <c r="I9" s="315" t="str">
        <f t="shared" si="0"/>
        <v/>
      </c>
      <c r="J9" s="315" t="str">
        <f t="shared" si="0"/>
        <v/>
      </c>
      <c r="K9" s="315" t="str">
        <f t="shared" si="0"/>
        <v/>
      </c>
      <c r="L9" s="315" t="str">
        <f t="shared" si="0"/>
        <v/>
      </c>
      <c r="M9" s="315" t="str">
        <f t="shared" si="0"/>
        <v/>
      </c>
      <c r="N9" s="315" t="str">
        <f t="shared" si="0"/>
        <v/>
      </c>
      <c r="O9" s="315" t="str">
        <f>N9</f>
        <v/>
      </c>
      <c r="P9" s="388" t="str">
        <f>O9</f>
        <v/>
      </c>
    </row>
    <row r="10" spans="1:16" x14ac:dyDescent="0.2">
      <c r="A10" s="931"/>
      <c r="B10" s="314" t="s">
        <v>299</v>
      </c>
      <c r="C10" s="77" t="s">
        <v>313</v>
      </c>
      <c r="D10" s="307"/>
      <c r="E10" s="315" t="str">
        <f>IF(D10="","",D10)</f>
        <v/>
      </c>
      <c r="F10" s="315" t="str">
        <f t="shared" si="0"/>
        <v/>
      </c>
      <c r="G10" s="315" t="str">
        <f t="shared" si="0"/>
        <v/>
      </c>
      <c r="H10" s="315" t="str">
        <f t="shared" si="0"/>
        <v/>
      </c>
      <c r="I10" s="315" t="str">
        <f t="shared" si="0"/>
        <v/>
      </c>
      <c r="J10" s="315" t="str">
        <f t="shared" si="0"/>
        <v/>
      </c>
      <c r="K10" s="315" t="str">
        <f t="shared" si="0"/>
        <v/>
      </c>
      <c r="L10" s="315" t="str">
        <f t="shared" si="0"/>
        <v/>
      </c>
      <c r="M10" s="315" t="str">
        <f t="shared" si="0"/>
        <v/>
      </c>
      <c r="N10" s="315" t="str">
        <f t="shared" si="0"/>
        <v/>
      </c>
      <c r="O10" s="315" t="str">
        <f>N10</f>
        <v/>
      </c>
      <c r="P10" s="388" t="str">
        <f>IF(D10="","",SUM(D10:O10))</f>
        <v/>
      </c>
    </row>
    <row r="11" spans="1:16" x14ac:dyDescent="0.2">
      <c r="A11" s="931"/>
      <c r="B11" s="314" t="s">
        <v>300</v>
      </c>
      <c r="C11" s="77" t="s">
        <v>301</v>
      </c>
      <c r="D11" s="381"/>
      <c r="E11" s="381"/>
      <c r="F11" s="381"/>
      <c r="G11" s="381"/>
      <c r="H11" s="381"/>
      <c r="I11" s="381"/>
      <c r="J11" s="381"/>
      <c r="K11" s="381"/>
      <c r="L11" s="381"/>
      <c r="M11" s="381"/>
      <c r="N11" s="381"/>
      <c r="O11" s="381"/>
      <c r="P11" s="389" t="str">
        <f>IF(D11="","",AVERAGE(D11:O11))</f>
        <v/>
      </c>
    </row>
    <row r="12" spans="1:16" ht="16" x14ac:dyDescent="0.2">
      <c r="A12" s="931"/>
      <c r="B12" s="314" t="s">
        <v>302</v>
      </c>
      <c r="C12" s="77" t="s">
        <v>772</v>
      </c>
      <c r="D12" s="307"/>
      <c r="E12" s="315" t="str">
        <f>IF(D12="","",D12)</f>
        <v/>
      </c>
      <c r="F12" s="315" t="str">
        <f t="shared" ref="F12:N12" si="1">IF(E12="","",E12)</f>
        <v/>
      </c>
      <c r="G12" s="315" t="str">
        <f t="shared" si="1"/>
        <v/>
      </c>
      <c r="H12" s="315" t="str">
        <f t="shared" si="1"/>
        <v/>
      </c>
      <c r="I12" s="315" t="str">
        <f t="shared" si="1"/>
        <v/>
      </c>
      <c r="J12" s="315" t="str">
        <f t="shared" si="1"/>
        <v/>
      </c>
      <c r="K12" s="315" t="str">
        <f t="shared" si="1"/>
        <v/>
      </c>
      <c r="L12" s="315" t="str">
        <f t="shared" si="1"/>
        <v/>
      </c>
      <c r="M12" s="315" t="str">
        <f t="shared" si="1"/>
        <v/>
      </c>
      <c r="N12" s="315" t="str">
        <f t="shared" si="1"/>
        <v/>
      </c>
      <c r="O12" s="315" t="str">
        <f>IF(N12="","",N12)</f>
        <v/>
      </c>
      <c r="P12" s="388" t="str">
        <f t="shared" ref="P12:P18" si="2">IF(D12="","",SUM(D12:O12))</f>
        <v/>
      </c>
    </row>
    <row r="13" spans="1:16" ht="16" x14ac:dyDescent="0.2">
      <c r="A13" s="931"/>
      <c r="B13" s="314" t="s">
        <v>303</v>
      </c>
      <c r="C13" s="77" t="s">
        <v>773</v>
      </c>
      <c r="D13" s="315" t="str">
        <f>IF(D8="","",IF(D8=0,0,D12*D8/1000))</f>
        <v/>
      </c>
      <c r="E13" s="315" t="str">
        <f t="shared" ref="E13:K13" si="3">IF(E8="","",IF(E8=0,0,E12*E8/1000))</f>
        <v/>
      </c>
      <c r="F13" s="315" t="str">
        <f t="shared" si="3"/>
        <v/>
      </c>
      <c r="G13" s="315" t="str">
        <f t="shared" si="3"/>
        <v/>
      </c>
      <c r="H13" s="315" t="str">
        <f t="shared" si="3"/>
        <v/>
      </c>
      <c r="I13" s="315" t="str">
        <f t="shared" si="3"/>
        <v/>
      </c>
      <c r="J13" s="315" t="str">
        <f t="shared" si="3"/>
        <v/>
      </c>
      <c r="K13" s="315" t="str">
        <f t="shared" si="3"/>
        <v/>
      </c>
      <c r="L13" s="315" t="str">
        <f>IF(L8="","",IF(L8=0,0,L12*L8/1000))</f>
        <v/>
      </c>
      <c r="M13" s="315" t="str">
        <f t="shared" ref="M13:O13" si="4">IF(M8="","",IF(M8=0,0,M12*M8/1000))</f>
        <v/>
      </c>
      <c r="N13" s="315" t="str">
        <f t="shared" si="4"/>
        <v/>
      </c>
      <c r="O13" s="315" t="str">
        <f t="shared" si="4"/>
        <v/>
      </c>
      <c r="P13" s="388" t="str">
        <f t="shared" si="2"/>
        <v/>
      </c>
    </row>
    <row r="14" spans="1:16" x14ac:dyDescent="0.2">
      <c r="A14" s="931"/>
      <c r="B14" s="314" t="s">
        <v>893</v>
      </c>
      <c r="C14" s="77" t="s">
        <v>305</v>
      </c>
      <c r="D14" s="315" t="str">
        <f>IF(D8="","",IF(D8=0,0,D9*D8/1000))</f>
        <v/>
      </c>
      <c r="E14" s="315" t="str">
        <f t="shared" ref="E14:K14" si="5">IF(E8="","",IF(E8=0,0,E9*E8/1000))</f>
        <v/>
      </c>
      <c r="F14" s="315" t="str">
        <f t="shared" si="5"/>
        <v/>
      </c>
      <c r="G14" s="315" t="str">
        <f t="shared" si="5"/>
        <v/>
      </c>
      <c r="H14" s="315" t="str">
        <f t="shared" si="5"/>
        <v/>
      </c>
      <c r="I14" s="315" t="str">
        <f t="shared" si="5"/>
        <v/>
      </c>
      <c r="J14" s="315" t="str">
        <f t="shared" si="5"/>
        <v/>
      </c>
      <c r="K14" s="315" t="str">
        <f t="shared" si="5"/>
        <v/>
      </c>
      <c r="L14" s="315" t="str">
        <f>IF(L8="","",IF(L8=0,0,L9*L8/1000))</f>
        <v/>
      </c>
      <c r="M14" s="315" t="str">
        <f t="shared" ref="M14:O14" si="6">IF(M8="","",IF(M8=0,0,M9*M8/1000))</f>
        <v/>
      </c>
      <c r="N14" s="315" t="str">
        <f t="shared" si="6"/>
        <v/>
      </c>
      <c r="O14" s="315" t="str">
        <f t="shared" si="6"/>
        <v/>
      </c>
      <c r="P14" s="388" t="str">
        <f t="shared" si="2"/>
        <v/>
      </c>
    </row>
    <row r="15" spans="1:16" x14ac:dyDescent="0.2">
      <c r="A15" s="931"/>
      <c r="B15" s="314" t="s">
        <v>903</v>
      </c>
      <c r="C15" s="77" t="s">
        <v>314</v>
      </c>
      <c r="D15" s="315" t="str">
        <f>IF(D8="","",IF(D8=0,0,D10*D8*D11/100/1000))</f>
        <v/>
      </c>
      <c r="E15" s="315" t="str">
        <f>IF(E8="","",IF(E8=0,0,E10*E8*E11/100/1000))</f>
        <v/>
      </c>
      <c r="F15" s="315" t="str">
        <f t="shared" ref="F15:K15" si="7">IF(F8="","",IF(F8=0,0,F10*F8*F11/100/1000))</f>
        <v/>
      </c>
      <c r="G15" s="315" t="str">
        <f t="shared" si="7"/>
        <v/>
      </c>
      <c r="H15" s="315" t="str">
        <f t="shared" si="7"/>
        <v/>
      </c>
      <c r="I15" s="315" t="str">
        <f t="shared" si="7"/>
        <v/>
      </c>
      <c r="J15" s="315" t="str">
        <f t="shared" si="7"/>
        <v/>
      </c>
      <c r="K15" s="315" t="str">
        <f t="shared" si="7"/>
        <v/>
      </c>
      <c r="L15" s="315" t="str">
        <f>IF(L8="","",IF(L8=0,0,L10*L8*L11/100/1000))</f>
        <v/>
      </c>
      <c r="M15" s="315" t="str">
        <f t="shared" ref="M15:O15" si="8">IF(M8="","",IF(M8=0,0,M10*M8*M11/100/1000))</f>
        <v/>
      </c>
      <c r="N15" s="315" t="str">
        <f t="shared" si="8"/>
        <v/>
      </c>
      <c r="O15" s="315" t="str">
        <f t="shared" si="8"/>
        <v/>
      </c>
      <c r="P15" s="388" t="str">
        <f t="shared" si="2"/>
        <v/>
      </c>
    </row>
    <row r="16" spans="1:16" ht="16.5" customHeight="1" x14ac:dyDescent="0.2">
      <c r="A16" s="931"/>
      <c r="B16" s="314" t="s">
        <v>894</v>
      </c>
      <c r="C16" s="77" t="s">
        <v>314</v>
      </c>
      <c r="D16" s="315" t="str">
        <f t="shared" ref="D16:O16" si="9">IF(D14="","",D14*3.6)</f>
        <v/>
      </c>
      <c r="E16" s="315" t="str">
        <f t="shared" si="9"/>
        <v/>
      </c>
      <c r="F16" s="315" t="str">
        <f t="shared" si="9"/>
        <v/>
      </c>
      <c r="G16" s="315" t="str">
        <f t="shared" si="9"/>
        <v/>
      </c>
      <c r="H16" s="315" t="str">
        <f t="shared" si="9"/>
        <v/>
      </c>
      <c r="I16" s="315" t="str">
        <f t="shared" si="9"/>
        <v/>
      </c>
      <c r="J16" s="315" t="str">
        <f t="shared" si="9"/>
        <v/>
      </c>
      <c r="K16" s="315" t="str">
        <f t="shared" si="9"/>
        <v/>
      </c>
      <c r="L16" s="315" t="str">
        <f t="shared" si="9"/>
        <v/>
      </c>
      <c r="M16" s="315" t="str">
        <f t="shared" si="9"/>
        <v/>
      </c>
      <c r="N16" s="315" t="str">
        <f t="shared" si="9"/>
        <v/>
      </c>
      <c r="O16" s="315" t="str">
        <f t="shared" si="9"/>
        <v/>
      </c>
      <c r="P16" s="388" t="str">
        <f t="shared" si="2"/>
        <v/>
      </c>
    </row>
    <row r="17" spans="1:16" ht="16.5" customHeight="1" x14ac:dyDescent="0.2">
      <c r="A17" s="931"/>
      <c r="B17" s="314" t="s">
        <v>308</v>
      </c>
      <c r="C17" s="77" t="s">
        <v>314</v>
      </c>
      <c r="D17" s="315" t="str">
        <f t="shared" ref="D17:O17" si="10">IF(D8="","",SUM(D15,D16))</f>
        <v/>
      </c>
      <c r="E17" s="315" t="str">
        <f t="shared" si="10"/>
        <v/>
      </c>
      <c r="F17" s="315" t="str">
        <f t="shared" si="10"/>
        <v/>
      </c>
      <c r="G17" s="315" t="str">
        <f t="shared" si="10"/>
        <v/>
      </c>
      <c r="H17" s="315" t="str">
        <f t="shared" si="10"/>
        <v/>
      </c>
      <c r="I17" s="315" t="str">
        <f t="shared" si="10"/>
        <v/>
      </c>
      <c r="J17" s="315" t="str">
        <f t="shared" si="10"/>
        <v/>
      </c>
      <c r="K17" s="315" t="str">
        <f t="shared" si="10"/>
        <v/>
      </c>
      <c r="L17" s="315" t="str">
        <f t="shared" si="10"/>
        <v/>
      </c>
      <c r="M17" s="315" t="str">
        <f t="shared" si="10"/>
        <v/>
      </c>
      <c r="N17" s="315" t="str">
        <f t="shared" si="10"/>
        <v/>
      </c>
      <c r="O17" s="315" t="str">
        <f t="shared" si="10"/>
        <v/>
      </c>
      <c r="P17" s="388" t="str">
        <f t="shared" si="2"/>
        <v/>
      </c>
    </row>
    <row r="18" spans="1:16" ht="16.5" customHeight="1" x14ac:dyDescent="0.2">
      <c r="A18" s="931"/>
      <c r="B18" s="314" t="s">
        <v>309</v>
      </c>
      <c r="C18" s="77" t="s">
        <v>314</v>
      </c>
      <c r="D18" s="315" t="str">
        <f t="shared" ref="D18:O18" si="11">IF(D8="","",D13*$C$5)</f>
        <v/>
      </c>
      <c r="E18" s="315" t="str">
        <f t="shared" si="11"/>
        <v/>
      </c>
      <c r="F18" s="315" t="str">
        <f t="shared" si="11"/>
        <v/>
      </c>
      <c r="G18" s="315" t="str">
        <f t="shared" si="11"/>
        <v/>
      </c>
      <c r="H18" s="315" t="str">
        <f t="shared" si="11"/>
        <v/>
      </c>
      <c r="I18" s="315" t="str">
        <f t="shared" si="11"/>
        <v/>
      </c>
      <c r="J18" s="315" t="str">
        <f t="shared" si="11"/>
        <v/>
      </c>
      <c r="K18" s="315" t="str">
        <f t="shared" si="11"/>
        <v/>
      </c>
      <c r="L18" s="315" t="str">
        <f t="shared" si="11"/>
        <v/>
      </c>
      <c r="M18" s="315" t="str">
        <f t="shared" si="11"/>
        <v/>
      </c>
      <c r="N18" s="315" t="str">
        <f t="shared" si="11"/>
        <v/>
      </c>
      <c r="O18" s="315" t="str">
        <f t="shared" si="11"/>
        <v/>
      </c>
      <c r="P18" s="388" t="str">
        <f t="shared" si="2"/>
        <v/>
      </c>
    </row>
    <row r="19" spans="1:16" ht="16.5" customHeight="1" x14ac:dyDescent="0.2">
      <c r="A19" s="931"/>
      <c r="B19" s="314" t="s">
        <v>909</v>
      </c>
      <c r="C19" s="77" t="s">
        <v>301</v>
      </c>
      <c r="D19" s="316" t="str">
        <f t="shared" ref="D19:O19" si="12">IF(D8="","",D16/D18*100)</f>
        <v/>
      </c>
      <c r="E19" s="316" t="str">
        <f t="shared" si="12"/>
        <v/>
      </c>
      <c r="F19" s="316" t="str">
        <f t="shared" si="12"/>
        <v/>
      </c>
      <c r="G19" s="316" t="str">
        <f t="shared" si="12"/>
        <v/>
      </c>
      <c r="H19" s="316" t="str">
        <f t="shared" si="12"/>
        <v/>
      </c>
      <c r="I19" s="316" t="str">
        <f t="shared" si="12"/>
        <v/>
      </c>
      <c r="J19" s="316" t="str">
        <f t="shared" si="12"/>
        <v/>
      </c>
      <c r="K19" s="316" t="str">
        <f t="shared" si="12"/>
        <v/>
      </c>
      <c r="L19" s="316" t="str">
        <f t="shared" si="12"/>
        <v/>
      </c>
      <c r="M19" s="316" t="str">
        <f t="shared" si="12"/>
        <v/>
      </c>
      <c r="N19" s="316" t="str">
        <f t="shared" si="12"/>
        <v/>
      </c>
      <c r="O19" s="316" t="str">
        <f t="shared" si="12"/>
        <v/>
      </c>
      <c r="P19" s="316" t="str">
        <f>IF(D19="","",AVERAGE(D19:O19))</f>
        <v/>
      </c>
    </row>
    <row r="20" spans="1:16" ht="16.5" customHeight="1" x14ac:dyDescent="0.2">
      <c r="A20" s="931"/>
      <c r="B20" s="314" t="s">
        <v>910</v>
      </c>
      <c r="C20" s="77" t="s">
        <v>301</v>
      </c>
      <c r="D20" s="316" t="str">
        <f t="shared" ref="D20:O20" si="13">IF(D8="","",D15/D18*100)</f>
        <v/>
      </c>
      <c r="E20" s="316" t="str">
        <f t="shared" si="13"/>
        <v/>
      </c>
      <c r="F20" s="316" t="str">
        <f t="shared" si="13"/>
        <v/>
      </c>
      <c r="G20" s="316" t="str">
        <f t="shared" si="13"/>
        <v/>
      </c>
      <c r="H20" s="316" t="str">
        <f t="shared" si="13"/>
        <v/>
      </c>
      <c r="I20" s="316" t="str">
        <f t="shared" si="13"/>
        <v/>
      </c>
      <c r="J20" s="316" t="str">
        <f t="shared" si="13"/>
        <v/>
      </c>
      <c r="K20" s="316" t="str">
        <f t="shared" si="13"/>
        <v/>
      </c>
      <c r="L20" s="316" t="str">
        <f t="shared" si="13"/>
        <v/>
      </c>
      <c r="M20" s="316" t="str">
        <f t="shared" si="13"/>
        <v/>
      </c>
      <c r="N20" s="316" t="str">
        <f t="shared" si="13"/>
        <v/>
      </c>
      <c r="O20" s="316" t="str">
        <f t="shared" si="13"/>
        <v/>
      </c>
      <c r="P20" s="316" t="str">
        <f>IF(D20="","",AVERAGE(D20:O20))</f>
        <v/>
      </c>
    </row>
    <row r="21" spans="1:16" ht="16.5" customHeight="1" x14ac:dyDescent="0.2">
      <c r="A21" s="931"/>
      <c r="B21" s="379" t="s">
        <v>935</v>
      </c>
      <c r="C21" s="77" t="s">
        <v>310</v>
      </c>
      <c r="D21" s="316" t="str">
        <f t="shared" ref="D21:O21" si="14">IF(D8="","",IF(D8=0,"",2.17*D16/D18*100+D15/D18*100))</f>
        <v/>
      </c>
      <c r="E21" s="316" t="str">
        <f t="shared" si="14"/>
        <v/>
      </c>
      <c r="F21" s="316" t="str">
        <f t="shared" si="14"/>
        <v/>
      </c>
      <c r="G21" s="316" t="str">
        <f t="shared" si="14"/>
        <v/>
      </c>
      <c r="H21" s="316" t="str">
        <f t="shared" si="14"/>
        <v/>
      </c>
      <c r="I21" s="316" t="str">
        <f t="shared" si="14"/>
        <v/>
      </c>
      <c r="J21" s="316" t="str">
        <f t="shared" si="14"/>
        <v/>
      </c>
      <c r="K21" s="316" t="str">
        <f t="shared" si="14"/>
        <v/>
      </c>
      <c r="L21" s="316" t="str">
        <f t="shared" si="14"/>
        <v/>
      </c>
      <c r="M21" s="316" t="str">
        <f t="shared" si="14"/>
        <v/>
      </c>
      <c r="N21" s="316" t="str">
        <f t="shared" si="14"/>
        <v/>
      </c>
      <c r="O21" s="316" t="str">
        <f t="shared" si="14"/>
        <v/>
      </c>
      <c r="P21" s="316" t="str">
        <f>IF(D21="","",AVERAGE(D21:O21))</f>
        <v/>
      </c>
    </row>
    <row r="22" spans="1:16" x14ac:dyDescent="0.2">
      <c r="A22" s="931" t="s">
        <v>21</v>
      </c>
      <c r="B22" s="314" t="s">
        <v>297</v>
      </c>
      <c r="C22" s="77" t="s">
        <v>298</v>
      </c>
      <c r="D22" s="307"/>
      <c r="E22" s="307"/>
      <c r="F22" s="307"/>
      <c r="G22" s="307"/>
      <c r="H22" s="307"/>
      <c r="I22" s="307"/>
      <c r="J22" s="307"/>
      <c r="K22" s="307"/>
      <c r="L22" s="307"/>
      <c r="M22" s="307"/>
      <c r="N22" s="307"/>
      <c r="O22" s="307"/>
      <c r="P22" s="388" t="str">
        <f>IF(D22="","",SUM(D22:O22))</f>
        <v/>
      </c>
    </row>
    <row r="23" spans="1:16" x14ac:dyDescent="0.2">
      <c r="A23" s="931"/>
      <c r="B23" s="314" t="s">
        <v>855</v>
      </c>
      <c r="C23" s="77" t="s">
        <v>839</v>
      </c>
      <c r="D23" s="307"/>
      <c r="E23" s="315" t="str">
        <f>IF(D23="","",D23)</f>
        <v/>
      </c>
      <c r="F23" s="315" t="str">
        <f t="shared" ref="F23:N24" si="15">E23</f>
        <v/>
      </c>
      <c r="G23" s="315" t="str">
        <f t="shared" si="15"/>
        <v/>
      </c>
      <c r="H23" s="315" t="str">
        <f t="shared" si="15"/>
        <v/>
      </c>
      <c r="I23" s="315" t="str">
        <f t="shared" si="15"/>
        <v/>
      </c>
      <c r="J23" s="315" t="str">
        <f t="shared" si="15"/>
        <v/>
      </c>
      <c r="K23" s="315" t="str">
        <f t="shared" si="15"/>
        <v/>
      </c>
      <c r="L23" s="315" t="str">
        <f t="shared" si="15"/>
        <v/>
      </c>
      <c r="M23" s="315" t="str">
        <f t="shared" si="15"/>
        <v/>
      </c>
      <c r="N23" s="315" t="str">
        <f t="shared" si="15"/>
        <v/>
      </c>
      <c r="O23" s="315" t="str">
        <f>N23</f>
        <v/>
      </c>
      <c r="P23" s="388" t="str">
        <f>IF(D23="","",SUM(D23:O23))</f>
        <v/>
      </c>
    </row>
    <row r="24" spans="1:16" x14ac:dyDescent="0.2">
      <c r="A24" s="931"/>
      <c r="B24" s="314" t="s">
        <v>299</v>
      </c>
      <c r="C24" s="77" t="s">
        <v>316</v>
      </c>
      <c r="D24" s="307"/>
      <c r="E24" s="315" t="str">
        <f>IF(D24="","",D24)</f>
        <v/>
      </c>
      <c r="F24" s="315" t="str">
        <f t="shared" si="15"/>
        <v/>
      </c>
      <c r="G24" s="315" t="str">
        <f t="shared" si="15"/>
        <v/>
      </c>
      <c r="H24" s="315" t="str">
        <f t="shared" si="15"/>
        <v/>
      </c>
      <c r="I24" s="315" t="str">
        <f t="shared" si="15"/>
        <v/>
      </c>
      <c r="J24" s="315" t="str">
        <f t="shared" si="15"/>
        <v/>
      </c>
      <c r="K24" s="315" t="str">
        <f t="shared" si="15"/>
        <v/>
      </c>
      <c r="L24" s="315" t="str">
        <f t="shared" si="15"/>
        <v/>
      </c>
      <c r="M24" s="315" t="str">
        <f t="shared" si="15"/>
        <v/>
      </c>
      <c r="N24" s="315" t="str">
        <f t="shared" si="15"/>
        <v/>
      </c>
      <c r="O24" s="315" t="str">
        <f>N24</f>
        <v/>
      </c>
      <c r="P24" s="388" t="str">
        <f>IF(D24="","",SUM(D24:O24))</f>
        <v/>
      </c>
    </row>
    <row r="25" spans="1:16" x14ac:dyDescent="0.2">
      <c r="A25" s="931"/>
      <c r="B25" s="314" t="s">
        <v>300</v>
      </c>
      <c r="C25" s="77" t="s">
        <v>301</v>
      </c>
      <c r="D25" s="381"/>
      <c r="E25" s="381"/>
      <c r="F25" s="381"/>
      <c r="G25" s="381"/>
      <c r="H25" s="381"/>
      <c r="I25" s="381"/>
      <c r="J25" s="381"/>
      <c r="K25" s="381"/>
      <c r="L25" s="381"/>
      <c r="M25" s="381"/>
      <c r="N25" s="381"/>
      <c r="O25" s="381"/>
      <c r="P25" s="389" t="str">
        <f>IF(D25="","",AVERAGE(D25:O25))</f>
        <v/>
      </c>
    </row>
    <row r="26" spans="1:16" ht="16" x14ac:dyDescent="0.2">
      <c r="A26" s="931"/>
      <c r="B26" s="314" t="s">
        <v>302</v>
      </c>
      <c r="C26" s="77" t="s">
        <v>774</v>
      </c>
      <c r="D26" s="307"/>
      <c r="E26" s="315" t="str">
        <f>IF(D26="","",D26)</f>
        <v/>
      </c>
      <c r="F26" s="315" t="str">
        <f t="shared" ref="F26:N26" si="16">IF(E26="","",E26)</f>
        <v/>
      </c>
      <c r="G26" s="315" t="str">
        <f t="shared" si="16"/>
        <v/>
      </c>
      <c r="H26" s="315" t="str">
        <f t="shared" si="16"/>
        <v/>
      </c>
      <c r="I26" s="315" t="str">
        <f t="shared" si="16"/>
        <v/>
      </c>
      <c r="J26" s="315" t="str">
        <f t="shared" si="16"/>
        <v/>
      </c>
      <c r="K26" s="315" t="str">
        <f t="shared" si="16"/>
        <v/>
      </c>
      <c r="L26" s="315" t="str">
        <f t="shared" si="16"/>
        <v/>
      </c>
      <c r="M26" s="315" t="str">
        <f t="shared" si="16"/>
        <v/>
      </c>
      <c r="N26" s="315" t="str">
        <f t="shared" si="16"/>
        <v/>
      </c>
      <c r="O26" s="315" t="str">
        <f>IF(N26="","",N26)</f>
        <v/>
      </c>
      <c r="P26" s="388" t="str">
        <f t="shared" ref="P26:P32" si="17">IF(D26="","",SUM(D26:O26))</f>
        <v/>
      </c>
    </row>
    <row r="27" spans="1:16" ht="16" x14ac:dyDescent="0.2">
      <c r="A27" s="931"/>
      <c r="B27" s="314" t="s">
        <v>303</v>
      </c>
      <c r="C27" s="77" t="s">
        <v>773</v>
      </c>
      <c r="D27" s="315" t="str">
        <f>IF(D22="","",IF(D22=0,0,D26*D22/1000))</f>
        <v/>
      </c>
      <c r="E27" s="315" t="str">
        <f t="shared" ref="E27:K27" si="18">IF(E22="","",IF(E22=0,0,E26*E22/1000))</f>
        <v/>
      </c>
      <c r="F27" s="315" t="str">
        <f t="shared" si="18"/>
        <v/>
      </c>
      <c r="G27" s="315" t="str">
        <f t="shared" si="18"/>
        <v/>
      </c>
      <c r="H27" s="315" t="str">
        <f t="shared" si="18"/>
        <v/>
      </c>
      <c r="I27" s="315" t="str">
        <f t="shared" si="18"/>
        <v/>
      </c>
      <c r="J27" s="315" t="str">
        <f t="shared" si="18"/>
        <v/>
      </c>
      <c r="K27" s="315" t="str">
        <f t="shared" si="18"/>
        <v/>
      </c>
      <c r="L27" s="315" t="str">
        <f>IF(L22="","",IF(L22=0,0,L26*L22/1000))</f>
        <v/>
      </c>
      <c r="M27" s="315" t="str">
        <f t="shared" ref="M27:O27" si="19">IF(M22="","",IF(M22=0,0,M26*M22/1000))</f>
        <v/>
      </c>
      <c r="N27" s="315" t="str">
        <f t="shared" si="19"/>
        <v/>
      </c>
      <c r="O27" s="315" t="str">
        <f t="shared" si="19"/>
        <v/>
      </c>
      <c r="P27" s="388" t="str">
        <f t="shared" si="17"/>
        <v/>
      </c>
    </row>
    <row r="28" spans="1:16" x14ac:dyDescent="0.2">
      <c r="A28" s="931"/>
      <c r="B28" s="314" t="s">
        <v>893</v>
      </c>
      <c r="C28" s="77" t="s">
        <v>305</v>
      </c>
      <c r="D28" s="315" t="str">
        <f>IF(D23="","",IF(D23=0,0,D27*D23/1000))</f>
        <v/>
      </c>
      <c r="E28" s="315" t="str">
        <f t="shared" ref="E28:K28" si="20">IF(E22="","",IF(E22=0,0,E23*E22/1000))</f>
        <v/>
      </c>
      <c r="F28" s="315" t="str">
        <f t="shared" si="20"/>
        <v/>
      </c>
      <c r="G28" s="315" t="str">
        <f t="shared" si="20"/>
        <v/>
      </c>
      <c r="H28" s="315" t="str">
        <f t="shared" si="20"/>
        <v/>
      </c>
      <c r="I28" s="315" t="str">
        <f t="shared" si="20"/>
        <v/>
      </c>
      <c r="J28" s="315" t="str">
        <f t="shared" si="20"/>
        <v/>
      </c>
      <c r="K28" s="315" t="str">
        <f t="shared" si="20"/>
        <v/>
      </c>
      <c r="L28" s="315" t="str">
        <f>IF(L22="","",IF(L22=0,0,L23*L22/1000))</f>
        <v/>
      </c>
      <c r="M28" s="315" t="str">
        <f t="shared" ref="M28:O28" si="21">IF(M22="","",IF(M22=0,0,M23*M22/1000))</f>
        <v/>
      </c>
      <c r="N28" s="315" t="str">
        <f t="shared" si="21"/>
        <v/>
      </c>
      <c r="O28" s="315" t="str">
        <f t="shared" si="21"/>
        <v/>
      </c>
      <c r="P28" s="388" t="str">
        <f t="shared" si="17"/>
        <v/>
      </c>
    </row>
    <row r="29" spans="1:16" x14ac:dyDescent="0.2">
      <c r="A29" s="931"/>
      <c r="B29" s="314" t="s">
        <v>903</v>
      </c>
      <c r="C29" s="77" t="s">
        <v>314</v>
      </c>
      <c r="D29" s="315" t="str">
        <f>IF(D24="","",IF(D24=0,0,D28*D24/1000))</f>
        <v/>
      </c>
      <c r="E29" s="315" t="str">
        <f t="shared" ref="E29:K29" si="22">IF(E22="","",IF(E22=0,0,E24*E22*E25/100/1000))</f>
        <v/>
      </c>
      <c r="F29" s="315" t="str">
        <f t="shared" si="22"/>
        <v/>
      </c>
      <c r="G29" s="315" t="str">
        <f t="shared" si="22"/>
        <v/>
      </c>
      <c r="H29" s="315" t="str">
        <f t="shared" si="22"/>
        <v/>
      </c>
      <c r="I29" s="315" t="str">
        <f t="shared" si="22"/>
        <v/>
      </c>
      <c r="J29" s="315" t="str">
        <f t="shared" si="22"/>
        <v/>
      </c>
      <c r="K29" s="315" t="str">
        <f t="shared" si="22"/>
        <v/>
      </c>
      <c r="L29" s="315" t="str">
        <f>IF(L22="","",IF(L22=0,0,L24*L22*L25/100/1000))</f>
        <v/>
      </c>
      <c r="M29" s="315" t="str">
        <f t="shared" ref="M29:O29" si="23">IF(M22="","",IF(M22=0,0,M24*M22*M25/100/1000))</f>
        <v/>
      </c>
      <c r="N29" s="315" t="str">
        <f t="shared" si="23"/>
        <v/>
      </c>
      <c r="O29" s="315" t="str">
        <f t="shared" si="23"/>
        <v/>
      </c>
      <c r="P29" s="388" t="str">
        <f t="shared" si="17"/>
        <v/>
      </c>
    </row>
    <row r="30" spans="1:16" x14ac:dyDescent="0.2">
      <c r="A30" s="931"/>
      <c r="B30" s="314" t="s">
        <v>894</v>
      </c>
      <c r="C30" s="77" t="s">
        <v>314</v>
      </c>
      <c r="D30" s="315" t="str">
        <f>IF(D26="","",IF(D26=0,0,#REF!*D26/1000))</f>
        <v/>
      </c>
      <c r="E30" s="315" t="str">
        <f t="shared" ref="E30:O30" si="24">IF(E28="","",E28*3.6)</f>
        <v/>
      </c>
      <c r="F30" s="315" t="str">
        <f t="shared" si="24"/>
        <v/>
      </c>
      <c r="G30" s="315" t="str">
        <f t="shared" si="24"/>
        <v/>
      </c>
      <c r="H30" s="315" t="str">
        <f t="shared" si="24"/>
        <v/>
      </c>
      <c r="I30" s="315" t="str">
        <f t="shared" si="24"/>
        <v/>
      </c>
      <c r="J30" s="315" t="str">
        <f t="shared" si="24"/>
        <v/>
      </c>
      <c r="K30" s="315" t="str">
        <f t="shared" si="24"/>
        <v/>
      </c>
      <c r="L30" s="315" t="str">
        <f t="shared" si="24"/>
        <v/>
      </c>
      <c r="M30" s="315" t="str">
        <f t="shared" si="24"/>
        <v/>
      </c>
      <c r="N30" s="315" t="str">
        <f t="shared" si="24"/>
        <v/>
      </c>
      <c r="O30" s="315" t="str">
        <f t="shared" si="24"/>
        <v/>
      </c>
      <c r="P30" s="388" t="str">
        <f t="shared" si="17"/>
        <v/>
      </c>
    </row>
    <row r="31" spans="1:16" x14ac:dyDescent="0.2">
      <c r="A31" s="931"/>
      <c r="B31" s="314" t="s">
        <v>308</v>
      </c>
      <c r="C31" s="77" t="s">
        <v>314</v>
      </c>
      <c r="D31" s="315" t="str">
        <f>IF(D27="","",IF(D27=0,0,D30*D27/1000))</f>
        <v/>
      </c>
      <c r="E31" s="315" t="str">
        <f t="shared" ref="E31:O31" si="25">IF(E22="","",SUM(E29,E30))</f>
        <v/>
      </c>
      <c r="F31" s="315" t="str">
        <f t="shared" si="25"/>
        <v/>
      </c>
      <c r="G31" s="315" t="str">
        <f t="shared" si="25"/>
        <v/>
      </c>
      <c r="H31" s="315" t="str">
        <f t="shared" si="25"/>
        <v/>
      </c>
      <c r="I31" s="315" t="str">
        <f t="shared" si="25"/>
        <v/>
      </c>
      <c r="J31" s="315" t="str">
        <f t="shared" si="25"/>
        <v/>
      </c>
      <c r="K31" s="315" t="str">
        <f t="shared" si="25"/>
        <v/>
      </c>
      <c r="L31" s="315" t="str">
        <f t="shared" si="25"/>
        <v/>
      </c>
      <c r="M31" s="315" t="str">
        <f t="shared" si="25"/>
        <v/>
      </c>
      <c r="N31" s="315" t="str">
        <f t="shared" si="25"/>
        <v/>
      </c>
      <c r="O31" s="315" t="str">
        <f t="shared" si="25"/>
        <v/>
      </c>
      <c r="P31" s="388" t="str">
        <f t="shared" si="17"/>
        <v/>
      </c>
    </row>
    <row r="32" spans="1:16" x14ac:dyDescent="0.2">
      <c r="A32" s="931"/>
      <c r="B32" s="314" t="s">
        <v>309</v>
      </c>
      <c r="C32" s="77" t="s">
        <v>314</v>
      </c>
      <c r="D32" s="315" t="str">
        <f t="shared" ref="D32:O32" si="26">IF(D22="","",D27*$C$5)</f>
        <v/>
      </c>
      <c r="E32" s="315" t="str">
        <f t="shared" si="26"/>
        <v/>
      </c>
      <c r="F32" s="315" t="str">
        <f t="shared" si="26"/>
        <v/>
      </c>
      <c r="G32" s="315" t="str">
        <f t="shared" si="26"/>
        <v/>
      </c>
      <c r="H32" s="315" t="str">
        <f t="shared" si="26"/>
        <v/>
      </c>
      <c r="I32" s="315" t="str">
        <f t="shared" si="26"/>
        <v/>
      </c>
      <c r="J32" s="315" t="str">
        <f t="shared" si="26"/>
        <v/>
      </c>
      <c r="K32" s="315" t="str">
        <f t="shared" si="26"/>
        <v/>
      </c>
      <c r="L32" s="315" t="str">
        <f t="shared" si="26"/>
        <v/>
      </c>
      <c r="M32" s="315" t="str">
        <f t="shared" si="26"/>
        <v/>
      </c>
      <c r="N32" s="315" t="str">
        <f t="shared" si="26"/>
        <v/>
      </c>
      <c r="O32" s="315" t="str">
        <f t="shared" si="26"/>
        <v/>
      </c>
      <c r="P32" s="388" t="str">
        <f t="shared" si="17"/>
        <v/>
      </c>
    </row>
    <row r="33" spans="1:16" x14ac:dyDescent="0.2">
      <c r="A33" s="931"/>
      <c r="B33" s="314" t="s">
        <v>909</v>
      </c>
      <c r="C33" s="77" t="s">
        <v>301</v>
      </c>
      <c r="D33" s="316" t="str">
        <f t="shared" ref="D33:O33" si="27">IF(D22="","",D30/D32*100)</f>
        <v/>
      </c>
      <c r="E33" s="316" t="str">
        <f t="shared" si="27"/>
        <v/>
      </c>
      <c r="F33" s="316" t="str">
        <f t="shared" si="27"/>
        <v/>
      </c>
      <c r="G33" s="316" t="str">
        <f t="shared" si="27"/>
        <v/>
      </c>
      <c r="H33" s="316" t="str">
        <f t="shared" si="27"/>
        <v/>
      </c>
      <c r="I33" s="316" t="str">
        <f t="shared" si="27"/>
        <v/>
      </c>
      <c r="J33" s="316" t="str">
        <f t="shared" si="27"/>
        <v/>
      </c>
      <c r="K33" s="316" t="str">
        <f t="shared" si="27"/>
        <v/>
      </c>
      <c r="L33" s="316" t="str">
        <f t="shared" si="27"/>
        <v/>
      </c>
      <c r="M33" s="316" t="str">
        <f t="shared" si="27"/>
        <v/>
      </c>
      <c r="N33" s="316" t="str">
        <f t="shared" si="27"/>
        <v/>
      </c>
      <c r="O33" s="316" t="str">
        <f t="shared" si="27"/>
        <v/>
      </c>
      <c r="P33" s="316" t="str">
        <f>IF(D33="","",AVERAGE(D33:O33))</f>
        <v/>
      </c>
    </row>
    <row r="34" spans="1:16" x14ac:dyDescent="0.2">
      <c r="A34" s="931"/>
      <c r="B34" s="314" t="s">
        <v>910</v>
      </c>
      <c r="C34" s="77" t="s">
        <v>301</v>
      </c>
      <c r="D34" s="316" t="str">
        <f t="shared" ref="D34:O34" si="28">IF(D22="","",D29/D32*100)</f>
        <v/>
      </c>
      <c r="E34" s="316" t="str">
        <f t="shared" si="28"/>
        <v/>
      </c>
      <c r="F34" s="316" t="str">
        <f t="shared" si="28"/>
        <v/>
      </c>
      <c r="G34" s="316" t="str">
        <f t="shared" si="28"/>
        <v/>
      </c>
      <c r="H34" s="316" t="str">
        <f t="shared" si="28"/>
        <v/>
      </c>
      <c r="I34" s="316" t="str">
        <f t="shared" si="28"/>
        <v/>
      </c>
      <c r="J34" s="316" t="str">
        <f t="shared" si="28"/>
        <v/>
      </c>
      <c r="K34" s="316" t="str">
        <f t="shared" si="28"/>
        <v/>
      </c>
      <c r="L34" s="316" t="str">
        <f t="shared" si="28"/>
        <v/>
      </c>
      <c r="M34" s="316" t="str">
        <f t="shared" si="28"/>
        <v/>
      </c>
      <c r="N34" s="316" t="str">
        <f t="shared" si="28"/>
        <v/>
      </c>
      <c r="O34" s="316" t="str">
        <f t="shared" si="28"/>
        <v/>
      </c>
      <c r="P34" s="316" t="str">
        <f>IF(D34="","",AVERAGE(D34:O34))</f>
        <v/>
      </c>
    </row>
    <row r="35" spans="1:16" ht="15.75" customHeight="1" x14ac:dyDescent="0.2">
      <c r="A35" s="931"/>
      <c r="B35" s="379" t="s">
        <v>935</v>
      </c>
      <c r="C35" s="77" t="s">
        <v>301</v>
      </c>
      <c r="D35" s="316" t="str">
        <f>IF(D29="","",IF(D29=0,0,D32*D29/1000))</f>
        <v/>
      </c>
      <c r="E35" s="316" t="str">
        <f t="shared" ref="E35:O35" si="29">IF(E22="","",IF(E22=0,"",2.17*E30/E32*100+E29/E32*100))</f>
        <v/>
      </c>
      <c r="F35" s="316" t="str">
        <f t="shared" si="29"/>
        <v/>
      </c>
      <c r="G35" s="316" t="str">
        <f t="shared" si="29"/>
        <v/>
      </c>
      <c r="H35" s="316" t="str">
        <f t="shared" si="29"/>
        <v/>
      </c>
      <c r="I35" s="316" t="str">
        <f t="shared" si="29"/>
        <v/>
      </c>
      <c r="J35" s="316" t="str">
        <f t="shared" si="29"/>
        <v/>
      </c>
      <c r="K35" s="316" t="str">
        <f t="shared" si="29"/>
        <v/>
      </c>
      <c r="L35" s="316" t="str">
        <f t="shared" si="29"/>
        <v/>
      </c>
      <c r="M35" s="316" t="str">
        <f t="shared" si="29"/>
        <v/>
      </c>
      <c r="N35" s="316" t="str">
        <f t="shared" si="29"/>
        <v/>
      </c>
      <c r="O35" s="316" t="str">
        <f t="shared" si="29"/>
        <v/>
      </c>
      <c r="P35" s="316" t="str">
        <f>IF(D35="","",AVERAGE(D35:O35))</f>
        <v/>
      </c>
    </row>
    <row r="36" spans="1:16" ht="15.75" customHeight="1" x14ac:dyDescent="0.2">
      <c r="A36" s="931" t="s">
        <v>22</v>
      </c>
      <c r="B36" s="314" t="s">
        <v>297</v>
      </c>
      <c r="C36" s="77" t="s">
        <v>298</v>
      </c>
      <c r="D36" s="311"/>
      <c r="E36" s="311"/>
      <c r="F36" s="311"/>
      <c r="G36" s="311"/>
      <c r="H36" s="311"/>
      <c r="I36" s="311"/>
      <c r="J36" s="311"/>
      <c r="K36" s="311"/>
      <c r="L36" s="311"/>
      <c r="M36" s="311"/>
      <c r="N36" s="311"/>
      <c r="O36" s="311"/>
      <c r="P36" s="388" t="str">
        <f>IF(D36="","",SUM(D36:O36))</f>
        <v/>
      </c>
    </row>
    <row r="37" spans="1:16" ht="15.75" customHeight="1" x14ac:dyDescent="0.2">
      <c r="A37" s="931"/>
      <c r="B37" s="314" t="s">
        <v>855</v>
      </c>
      <c r="C37" s="77" t="s">
        <v>840</v>
      </c>
      <c r="D37" s="311"/>
      <c r="E37" s="317" t="str">
        <f>IF(D37="","",D37)</f>
        <v/>
      </c>
      <c r="F37" s="317" t="str">
        <f t="shared" ref="F37:N38" si="30">E37</f>
        <v/>
      </c>
      <c r="G37" s="317" t="str">
        <f t="shared" si="30"/>
        <v/>
      </c>
      <c r="H37" s="317" t="str">
        <f t="shared" si="30"/>
        <v/>
      </c>
      <c r="I37" s="317" t="str">
        <f t="shared" si="30"/>
        <v/>
      </c>
      <c r="J37" s="317" t="str">
        <f t="shared" si="30"/>
        <v/>
      </c>
      <c r="K37" s="317" t="str">
        <f t="shared" si="30"/>
        <v/>
      </c>
      <c r="L37" s="317" t="str">
        <f t="shared" si="30"/>
        <v/>
      </c>
      <c r="M37" s="317" t="str">
        <f t="shared" si="30"/>
        <v/>
      </c>
      <c r="N37" s="317" t="str">
        <f t="shared" si="30"/>
        <v/>
      </c>
      <c r="O37" s="317" t="str">
        <f>N37</f>
        <v/>
      </c>
      <c r="P37" s="388" t="str">
        <f>IF(D37="","",SUM(D37:O37))</f>
        <v/>
      </c>
    </row>
    <row r="38" spans="1:16" ht="15.75" customHeight="1" x14ac:dyDescent="0.2">
      <c r="A38" s="931"/>
      <c r="B38" s="314" t="s">
        <v>299</v>
      </c>
      <c r="C38" s="77" t="s">
        <v>315</v>
      </c>
      <c r="D38" s="311"/>
      <c r="E38" s="317" t="str">
        <f>IF(D38="","",D38)</f>
        <v/>
      </c>
      <c r="F38" s="317" t="str">
        <f t="shared" si="30"/>
        <v/>
      </c>
      <c r="G38" s="317" t="str">
        <f t="shared" si="30"/>
        <v/>
      </c>
      <c r="H38" s="317" t="str">
        <f t="shared" si="30"/>
        <v/>
      </c>
      <c r="I38" s="317" t="str">
        <f t="shared" si="30"/>
        <v/>
      </c>
      <c r="J38" s="317" t="str">
        <f t="shared" si="30"/>
        <v/>
      </c>
      <c r="K38" s="317" t="str">
        <f t="shared" si="30"/>
        <v/>
      </c>
      <c r="L38" s="317" t="str">
        <f t="shared" si="30"/>
        <v/>
      </c>
      <c r="M38" s="317" t="str">
        <f t="shared" si="30"/>
        <v/>
      </c>
      <c r="N38" s="317" t="str">
        <f t="shared" si="30"/>
        <v/>
      </c>
      <c r="O38" s="317" t="str">
        <f>N38</f>
        <v/>
      </c>
      <c r="P38" s="388" t="str">
        <f>IF(D38="","",SUM(D38:O38))</f>
        <v/>
      </c>
    </row>
    <row r="39" spans="1:16" ht="15.75" customHeight="1" x14ac:dyDescent="0.2">
      <c r="A39" s="931"/>
      <c r="B39" s="314" t="s">
        <v>300</v>
      </c>
      <c r="C39" s="77" t="s">
        <v>311</v>
      </c>
      <c r="D39" s="381"/>
      <c r="E39" s="381"/>
      <c r="F39" s="381"/>
      <c r="G39" s="381"/>
      <c r="H39" s="381"/>
      <c r="I39" s="381"/>
      <c r="J39" s="381"/>
      <c r="K39" s="381"/>
      <c r="L39" s="381"/>
      <c r="M39" s="381"/>
      <c r="N39" s="381"/>
      <c r="O39" s="381"/>
      <c r="P39" s="389" t="str">
        <f>IF(D39="","",AVERAGE(D39:O39))</f>
        <v/>
      </c>
    </row>
    <row r="40" spans="1:16" ht="15.75" customHeight="1" x14ac:dyDescent="0.2">
      <c r="A40" s="931"/>
      <c r="B40" s="314" t="s">
        <v>302</v>
      </c>
      <c r="C40" s="77" t="s">
        <v>774</v>
      </c>
      <c r="D40" s="381"/>
      <c r="E40" s="316" t="str">
        <f>IF(D40="","",D40)</f>
        <v/>
      </c>
      <c r="F40" s="316" t="str">
        <f t="shared" ref="F40:N40" si="31">IF(E40="","",E40)</f>
        <v/>
      </c>
      <c r="G40" s="316" t="str">
        <f t="shared" si="31"/>
        <v/>
      </c>
      <c r="H40" s="316" t="str">
        <f t="shared" si="31"/>
        <v/>
      </c>
      <c r="I40" s="316" t="str">
        <f t="shared" si="31"/>
        <v/>
      </c>
      <c r="J40" s="316" t="str">
        <f t="shared" si="31"/>
        <v/>
      </c>
      <c r="K40" s="316" t="str">
        <f t="shared" si="31"/>
        <v/>
      </c>
      <c r="L40" s="316" t="str">
        <f t="shared" si="31"/>
        <v/>
      </c>
      <c r="M40" s="316" t="str">
        <f t="shared" si="31"/>
        <v/>
      </c>
      <c r="N40" s="316" t="str">
        <f t="shared" si="31"/>
        <v/>
      </c>
      <c r="O40" s="316" t="str">
        <f>IF(N40="","",N40)</f>
        <v/>
      </c>
      <c r="P40" s="388" t="str">
        <f t="shared" ref="P40:P46" si="32">IF(D40="","",SUM(D40:O40))</f>
        <v/>
      </c>
    </row>
    <row r="41" spans="1:16" ht="15.75" customHeight="1" x14ac:dyDescent="0.2">
      <c r="A41" s="931"/>
      <c r="B41" s="314" t="s">
        <v>303</v>
      </c>
      <c r="C41" s="77" t="s">
        <v>773</v>
      </c>
      <c r="D41" s="317" t="str">
        <f t="shared" ref="D41:K41" si="33">IF(D36="","",IF(D36=0,0,D40*D36/1000))</f>
        <v/>
      </c>
      <c r="E41" s="317" t="str">
        <f t="shared" si="33"/>
        <v/>
      </c>
      <c r="F41" s="317" t="str">
        <f t="shared" si="33"/>
        <v/>
      </c>
      <c r="G41" s="317" t="str">
        <f t="shared" si="33"/>
        <v/>
      </c>
      <c r="H41" s="317" t="str">
        <f t="shared" si="33"/>
        <v/>
      </c>
      <c r="I41" s="317" t="str">
        <f t="shared" si="33"/>
        <v/>
      </c>
      <c r="J41" s="317" t="str">
        <f t="shared" si="33"/>
        <v/>
      </c>
      <c r="K41" s="317" t="str">
        <f t="shared" si="33"/>
        <v/>
      </c>
      <c r="L41" s="317" t="str">
        <f>IF(L36="","",IF(L36=0,0,L40*L36/1000))</f>
        <v/>
      </c>
      <c r="M41" s="317" t="str">
        <f t="shared" ref="M41:O41" si="34">IF(M36="","",IF(M36=0,0,M40*M36/1000))</f>
        <v/>
      </c>
      <c r="N41" s="317" t="str">
        <f t="shared" si="34"/>
        <v/>
      </c>
      <c r="O41" s="317" t="str">
        <f t="shared" si="34"/>
        <v/>
      </c>
      <c r="P41" s="388" t="str">
        <f t="shared" si="32"/>
        <v/>
      </c>
    </row>
    <row r="42" spans="1:16" ht="15.75" customHeight="1" x14ac:dyDescent="0.2">
      <c r="A42" s="931"/>
      <c r="B42" s="314" t="s">
        <v>893</v>
      </c>
      <c r="C42" s="77" t="s">
        <v>305</v>
      </c>
      <c r="D42" s="317" t="str">
        <f t="shared" ref="D42:K42" si="35">IF(D36="","",IF(D36=0,0,D37*D36/1000))</f>
        <v/>
      </c>
      <c r="E42" s="317" t="str">
        <f t="shared" si="35"/>
        <v/>
      </c>
      <c r="F42" s="317" t="str">
        <f t="shared" si="35"/>
        <v/>
      </c>
      <c r="G42" s="317" t="str">
        <f t="shared" si="35"/>
        <v/>
      </c>
      <c r="H42" s="317" t="str">
        <f t="shared" si="35"/>
        <v/>
      </c>
      <c r="I42" s="317" t="str">
        <f t="shared" si="35"/>
        <v/>
      </c>
      <c r="J42" s="317" t="str">
        <f t="shared" si="35"/>
        <v/>
      </c>
      <c r="K42" s="317" t="str">
        <f t="shared" si="35"/>
        <v/>
      </c>
      <c r="L42" s="317" t="str">
        <f>IF(L36="","",IF(L36=0,0,L37*L36/1000))</f>
        <v/>
      </c>
      <c r="M42" s="317" t="str">
        <f t="shared" ref="M42:O42" si="36">IF(M36="","",IF(M36=0,0,M37*M36/1000))</f>
        <v/>
      </c>
      <c r="N42" s="317" t="str">
        <f t="shared" si="36"/>
        <v/>
      </c>
      <c r="O42" s="317" t="str">
        <f t="shared" si="36"/>
        <v/>
      </c>
      <c r="P42" s="388" t="str">
        <f t="shared" si="32"/>
        <v/>
      </c>
    </row>
    <row r="43" spans="1:16" ht="15.75" customHeight="1" x14ac:dyDescent="0.2">
      <c r="A43" s="931"/>
      <c r="B43" s="314" t="s">
        <v>903</v>
      </c>
      <c r="C43" s="77" t="s">
        <v>314</v>
      </c>
      <c r="D43" s="317" t="str">
        <f t="shared" ref="D43:K43" si="37">IF(D36="","",IF(D36=0,0,D38*D36*D39/100/1000))</f>
        <v/>
      </c>
      <c r="E43" s="317" t="str">
        <f t="shared" si="37"/>
        <v/>
      </c>
      <c r="F43" s="317" t="str">
        <f t="shared" si="37"/>
        <v/>
      </c>
      <c r="G43" s="317" t="str">
        <f t="shared" si="37"/>
        <v/>
      </c>
      <c r="H43" s="317" t="str">
        <f t="shared" si="37"/>
        <v/>
      </c>
      <c r="I43" s="317" t="str">
        <f t="shared" si="37"/>
        <v/>
      </c>
      <c r="J43" s="317" t="str">
        <f t="shared" si="37"/>
        <v/>
      </c>
      <c r="K43" s="317" t="str">
        <f t="shared" si="37"/>
        <v/>
      </c>
      <c r="L43" s="317" t="str">
        <f>IF(L36="","",IF(L36=0,0,L38*L36*L39/100/1000))</f>
        <v/>
      </c>
      <c r="M43" s="317" t="str">
        <f t="shared" ref="M43:O43" si="38">IF(M36="","",IF(M36=0,0,M38*M36*M39/100/1000))</f>
        <v/>
      </c>
      <c r="N43" s="317" t="str">
        <f t="shared" si="38"/>
        <v/>
      </c>
      <c r="O43" s="317" t="str">
        <f t="shared" si="38"/>
        <v/>
      </c>
      <c r="P43" s="388" t="str">
        <f t="shared" si="32"/>
        <v/>
      </c>
    </row>
    <row r="44" spans="1:16" ht="15.75" customHeight="1" x14ac:dyDescent="0.2">
      <c r="A44" s="931"/>
      <c r="B44" s="314" t="s">
        <v>894</v>
      </c>
      <c r="C44" s="77" t="s">
        <v>314</v>
      </c>
      <c r="D44" s="317" t="str">
        <f t="shared" ref="D44:O44" si="39">IF(D42="","",D42*3.6)</f>
        <v/>
      </c>
      <c r="E44" s="317" t="str">
        <f t="shared" si="39"/>
        <v/>
      </c>
      <c r="F44" s="317" t="str">
        <f t="shared" si="39"/>
        <v/>
      </c>
      <c r="G44" s="317" t="str">
        <f t="shared" si="39"/>
        <v/>
      </c>
      <c r="H44" s="317" t="str">
        <f t="shared" si="39"/>
        <v/>
      </c>
      <c r="I44" s="317" t="str">
        <f t="shared" si="39"/>
        <v/>
      </c>
      <c r="J44" s="317" t="str">
        <f t="shared" si="39"/>
        <v/>
      </c>
      <c r="K44" s="317" t="str">
        <f t="shared" si="39"/>
        <v/>
      </c>
      <c r="L44" s="317" t="str">
        <f t="shared" si="39"/>
        <v/>
      </c>
      <c r="M44" s="317" t="str">
        <f t="shared" si="39"/>
        <v/>
      </c>
      <c r="N44" s="317" t="str">
        <f t="shared" si="39"/>
        <v/>
      </c>
      <c r="O44" s="317" t="str">
        <f t="shared" si="39"/>
        <v/>
      </c>
      <c r="P44" s="388" t="str">
        <f t="shared" si="32"/>
        <v/>
      </c>
    </row>
    <row r="45" spans="1:16" ht="15.75" customHeight="1" x14ac:dyDescent="0.2">
      <c r="A45" s="931"/>
      <c r="B45" s="314" t="s">
        <v>308</v>
      </c>
      <c r="C45" s="77" t="s">
        <v>314</v>
      </c>
      <c r="D45" s="317" t="str">
        <f t="shared" ref="D45:O45" si="40">IF(D36="","",SUM(D43,D44))</f>
        <v/>
      </c>
      <c r="E45" s="317" t="str">
        <f t="shared" si="40"/>
        <v/>
      </c>
      <c r="F45" s="317" t="str">
        <f t="shared" si="40"/>
        <v/>
      </c>
      <c r="G45" s="317" t="str">
        <f t="shared" si="40"/>
        <v/>
      </c>
      <c r="H45" s="317" t="str">
        <f t="shared" si="40"/>
        <v/>
      </c>
      <c r="I45" s="317" t="str">
        <f t="shared" si="40"/>
        <v/>
      </c>
      <c r="J45" s="317" t="str">
        <f t="shared" si="40"/>
        <v/>
      </c>
      <c r="K45" s="317" t="str">
        <f t="shared" si="40"/>
        <v/>
      </c>
      <c r="L45" s="317" t="str">
        <f t="shared" si="40"/>
        <v/>
      </c>
      <c r="M45" s="317" t="str">
        <f t="shared" si="40"/>
        <v/>
      </c>
      <c r="N45" s="317" t="str">
        <f t="shared" si="40"/>
        <v/>
      </c>
      <c r="O45" s="317" t="str">
        <f t="shared" si="40"/>
        <v/>
      </c>
      <c r="P45" s="388" t="str">
        <f t="shared" si="32"/>
        <v/>
      </c>
    </row>
    <row r="46" spans="1:16" ht="15.65" customHeight="1" x14ac:dyDescent="0.2">
      <c r="A46" s="931"/>
      <c r="B46" s="314" t="s">
        <v>309</v>
      </c>
      <c r="C46" s="77" t="s">
        <v>314</v>
      </c>
      <c r="D46" s="315" t="str">
        <f t="shared" ref="D46:O46" si="41">IF(D36="","",D41*$C$5)</f>
        <v/>
      </c>
      <c r="E46" s="315" t="str">
        <f t="shared" si="41"/>
        <v/>
      </c>
      <c r="F46" s="315" t="str">
        <f t="shared" si="41"/>
        <v/>
      </c>
      <c r="G46" s="315" t="str">
        <f t="shared" si="41"/>
        <v/>
      </c>
      <c r="H46" s="315" t="str">
        <f t="shared" si="41"/>
        <v/>
      </c>
      <c r="I46" s="315" t="str">
        <f t="shared" si="41"/>
        <v/>
      </c>
      <c r="J46" s="315" t="str">
        <f t="shared" si="41"/>
        <v/>
      </c>
      <c r="K46" s="315" t="str">
        <f t="shared" si="41"/>
        <v/>
      </c>
      <c r="L46" s="315" t="str">
        <f t="shared" si="41"/>
        <v/>
      </c>
      <c r="M46" s="315" t="str">
        <f t="shared" si="41"/>
        <v/>
      </c>
      <c r="N46" s="315" t="str">
        <f t="shared" si="41"/>
        <v/>
      </c>
      <c r="O46" s="315" t="str">
        <f t="shared" si="41"/>
        <v/>
      </c>
      <c r="P46" s="388" t="str">
        <f t="shared" si="32"/>
        <v/>
      </c>
    </row>
    <row r="47" spans="1:16" ht="15.75" customHeight="1" x14ac:dyDescent="0.2">
      <c r="A47" s="931"/>
      <c r="B47" s="314" t="s">
        <v>909</v>
      </c>
      <c r="C47" s="77" t="s">
        <v>301</v>
      </c>
      <c r="D47" s="316" t="str">
        <f t="shared" ref="D47:O47" si="42">IF(D36="","",D44/D46*100)</f>
        <v/>
      </c>
      <c r="E47" s="316" t="str">
        <f t="shared" si="42"/>
        <v/>
      </c>
      <c r="F47" s="316" t="str">
        <f t="shared" si="42"/>
        <v/>
      </c>
      <c r="G47" s="316" t="str">
        <f t="shared" si="42"/>
        <v/>
      </c>
      <c r="H47" s="316" t="str">
        <f t="shared" si="42"/>
        <v/>
      </c>
      <c r="I47" s="316" t="str">
        <f t="shared" si="42"/>
        <v/>
      </c>
      <c r="J47" s="316" t="str">
        <f t="shared" si="42"/>
        <v/>
      </c>
      <c r="K47" s="316" t="str">
        <f t="shared" si="42"/>
        <v/>
      </c>
      <c r="L47" s="316" t="str">
        <f t="shared" si="42"/>
        <v/>
      </c>
      <c r="M47" s="316" t="str">
        <f t="shared" si="42"/>
        <v/>
      </c>
      <c r="N47" s="316" t="str">
        <f t="shared" si="42"/>
        <v/>
      </c>
      <c r="O47" s="316" t="str">
        <f t="shared" si="42"/>
        <v/>
      </c>
      <c r="P47" s="316" t="str">
        <f>IF(D47="","",AVERAGE(D47:O47))</f>
        <v/>
      </c>
    </row>
    <row r="48" spans="1:16" ht="15.75" customHeight="1" x14ac:dyDescent="0.2">
      <c r="A48" s="931"/>
      <c r="B48" s="314" t="s">
        <v>910</v>
      </c>
      <c r="C48" s="77" t="s">
        <v>301</v>
      </c>
      <c r="D48" s="316" t="str">
        <f t="shared" ref="D48:O48" si="43">IF(D36="","",D43/D46*100)</f>
        <v/>
      </c>
      <c r="E48" s="316" t="str">
        <f t="shared" si="43"/>
        <v/>
      </c>
      <c r="F48" s="316" t="str">
        <f t="shared" si="43"/>
        <v/>
      </c>
      <c r="G48" s="316" t="str">
        <f t="shared" si="43"/>
        <v/>
      </c>
      <c r="H48" s="316" t="str">
        <f t="shared" si="43"/>
        <v/>
      </c>
      <c r="I48" s="316" t="str">
        <f t="shared" si="43"/>
        <v/>
      </c>
      <c r="J48" s="316" t="str">
        <f t="shared" si="43"/>
        <v/>
      </c>
      <c r="K48" s="316" t="str">
        <f t="shared" si="43"/>
        <v/>
      </c>
      <c r="L48" s="316" t="str">
        <f t="shared" si="43"/>
        <v/>
      </c>
      <c r="M48" s="316" t="str">
        <f t="shared" si="43"/>
        <v/>
      </c>
      <c r="N48" s="316" t="str">
        <f t="shared" si="43"/>
        <v/>
      </c>
      <c r="O48" s="316" t="str">
        <f t="shared" si="43"/>
        <v/>
      </c>
      <c r="P48" s="316" t="str">
        <f>IF(D48="","",AVERAGE(D48:O48))</f>
        <v/>
      </c>
    </row>
    <row r="49" spans="1:16" ht="13.15" customHeight="1" x14ac:dyDescent="0.2">
      <c r="A49" s="931"/>
      <c r="B49" s="379" t="s">
        <v>935</v>
      </c>
      <c r="C49" s="77" t="s">
        <v>311</v>
      </c>
      <c r="D49" s="316" t="str">
        <f t="shared" ref="D49:O49" si="44">IF(D36="","",IF(D36=0,"",2.17*D44/D46*100+D43/D46*100))</f>
        <v/>
      </c>
      <c r="E49" s="316" t="str">
        <f t="shared" si="44"/>
        <v/>
      </c>
      <c r="F49" s="316" t="str">
        <f t="shared" si="44"/>
        <v/>
      </c>
      <c r="G49" s="316" t="str">
        <f t="shared" si="44"/>
        <v/>
      </c>
      <c r="H49" s="316" t="str">
        <f t="shared" si="44"/>
        <v/>
      </c>
      <c r="I49" s="316" t="str">
        <f t="shared" si="44"/>
        <v/>
      </c>
      <c r="J49" s="316" t="str">
        <f t="shared" si="44"/>
        <v/>
      </c>
      <c r="K49" s="316" t="str">
        <f t="shared" si="44"/>
        <v/>
      </c>
      <c r="L49" s="316" t="str">
        <f t="shared" si="44"/>
        <v/>
      </c>
      <c r="M49" s="316" t="str">
        <f t="shared" si="44"/>
        <v/>
      </c>
      <c r="N49" s="316" t="str">
        <f t="shared" si="44"/>
        <v/>
      </c>
      <c r="O49" s="316" t="str">
        <f t="shared" si="44"/>
        <v/>
      </c>
      <c r="P49" s="316" t="str">
        <f>IF(D49="","",AVERAGE(D49:O49))</f>
        <v/>
      </c>
    </row>
    <row r="50" spans="1:16" ht="13.15" customHeight="1" x14ac:dyDescent="0.2">
      <c r="A50" s="1055" t="s">
        <v>312</v>
      </c>
      <c r="B50" s="314" t="s">
        <v>297</v>
      </c>
      <c r="C50" s="77" t="s">
        <v>298</v>
      </c>
      <c r="D50" s="315" t="str">
        <f t="shared" ref="D50:O50" si="45">IF(D8="","",IF(OR(SUM(D8,D22,D36)=0,AND(D8="",D22="",D36="")=TRUE),0,D51*1000/SUM(D12,D26,D40)))</f>
        <v/>
      </c>
      <c r="E50" s="315" t="str">
        <f t="shared" si="45"/>
        <v/>
      </c>
      <c r="F50" s="315" t="str">
        <f t="shared" si="45"/>
        <v/>
      </c>
      <c r="G50" s="315" t="str">
        <f t="shared" si="45"/>
        <v/>
      </c>
      <c r="H50" s="315" t="str">
        <f t="shared" si="45"/>
        <v/>
      </c>
      <c r="I50" s="315" t="str">
        <f t="shared" si="45"/>
        <v/>
      </c>
      <c r="J50" s="315" t="str">
        <f t="shared" si="45"/>
        <v/>
      </c>
      <c r="K50" s="315" t="str">
        <f t="shared" si="45"/>
        <v/>
      </c>
      <c r="L50" s="315" t="str">
        <f t="shared" si="45"/>
        <v/>
      </c>
      <c r="M50" s="315" t="str">
        <f t="shared" si="45"/>
        <v/>
      </c>
      <c r="N50" s="315" t="str">
        <f t="shared" si="45"/>
        <v/>
      </c>
      <c r="O50" s="315" t="str">
        <f t="shared" si="45"/>
        <v/>
      </c>
      <c r="P50" s="390"/>
    </row>
    <row r="51" spans="1:16" ht="16" x14ac:dyDescent="0.2">
      <c r="A51" s="931"/>
      <c r="B51" s="314" t="s">
        <v>303</v>
      </c>
      <c r="C51" s="77" t="s">
        <v>773</v>
      </c>
      <c r="D51" s="315" t="str">
        <f t="shared" ref="D51:O51" si="46">IF(D13="","",SUM(D13,D27,D41))</f>
        <v/>
      </c>
      <c r="E51" s="315" t="str">
        <f t="shared" si="46"/>
        <v/>
      </c>
      <c r="F51" s="315" t="str">
        <f t="shared" si="46"/>
        <v/>
      </c>
      <c r="G51" s="315" t="str">
        <f t="shared" si="46"/>
        <v/>
      </c>
      <c r="H51" s="315" t="str">
        <f t="shared" si="46"/>
        <v/>
      </c>
      <c r="I51" s="315" t="str">
        <f t="shared" si="46"/>
        <v/>
      </c>
      <c r="J51" s="315" t="str">
        <f t="shared" si="46"/>
        <v/>
      </c>
      <c r="K51" s="315" t="str">
        <f t="shared" si="46"/>
        <v/>
      </c>
      <c r="L51" s="315" t="str">
        <f t="shared" si="46"/>
        <v/>
      </c>
      <c r="M51" s="315" t="str">
        <f t="shared" si="46"/>
        <v/>
      </c>
      <c r="N51" s="315" t="str">
        <f t="shared" si="46"/>
        <v/>
      </c>
      <c r="O51" s="315" t="str">
        <f t="shared" si="46"/>
        <v/>
      </c>
      <c r="P51" s="390"/>
    </row>
    <row r="52" spans="1:16" x14ac:dyDescent="0.2">
      <c r="A52" s="931"/>
      <c r="B52" s="314" t="s">
        <v>893</v>
      </c>
      <c r="C52" s="77" t="s">
        <v>305</v>
      </c>
      <c r="D52" s="315" t="str">
        <f>IF(D8="","",SUM(D14,D28,D42))</f>
        <v/>
      </c>
      <c r="E52" s="315" t="str">
        <f t="shared" ref="E52:O52" si="47">IF(E8="","",SUM(E14,E28,E42))</f>
        <v/>
      </c>
      <c r="F52" s="315" t="str">
        <f t="shared" si="47"/>
        <v/>
      </c>
      <c r="G52" s="315" t="str">
        <f t="shared" si="47"/>
        <v/>
      </c>
      <c r="H52" s="315" t="str">
        <f t="shared" si="47"/>
        <v/>
      </c>
      <c r="I52" s="315" t="str">
        <f t="shared" si="47"/>
        <v/>
      </c>
      <c r="J52" s="315" t="str">
        <f t="shared" si="47"/>
        <v/>
      </c>
      <c r="K52" s="315" t="str">
        <f t="shared" si="47"/>
        <v/>
      </c>
      <c r="L52" s="315" t="str">
        <f t="shared" si="47"/>
        <v/>
      </c>
      <c r="M52" s="315" t="str">
        <f t="shared" si="47"/>
        <v/>
      </c>
      <c r="N52" s="315" t="str">
        <f t="shared" si="47"/>
        <v/>
      </c>
      <c r="O52" s="315" t="str">
        <f t="shared" si="47"/>
        <v/>
      </c>
      <c r="P52" s="390"/>
    </row>
    <row r="53" spans="1:16" x14ac:dyDescent="0.2">
      <c r="A53" s="931"/>
      <c r="B53" s="314" t="s">
        <v>903</v>
      </c>
      <c r="C53" s="77" t="s">
        <v>314</v>
      </c>
      <c r="D53" s="315" t="str">
        <f>IF(D8="","",SUM(D15,D29,D43))</f>
        <v/>
      </c>
      <c r="E53" s="315" t="str">
        <f t="shared" ref="E53:O53" si="48">IF(E8="","",SUM(E15,E29,E43))</f>
        <v/>
      </c>
      <c r="F53" s="315" t="str">
        <f t="shared" si="48"/>
        <v/>
      </c>
      <c r="G53" s="315" t="str">
        <f t="shared" si="48"/>
        <v/>
      </c>
      <c r="H53" s="315" t="str">
        <f t="shared" si="48"/>
        <v/>
      </c>
      <c r="I53" s="315" t="str">
        <f t="shared" si="48"/>
        <v/>
      </c>
      <c r="J53" s="315" t="str">
        <f t="shared" si="48"/>
        <v/>
      </c>
      <c r="K53" s="315" t="str">
        <f t="shared" si="48"/>
        <v/>
      </c>
      <c r="L53" s="315" t="str">
        <f t="shared" si="48"/>
        <v/>
      </c>
      <c r="M53" s="315" t="str">
        <f t="shared" si="48"/>
        <v/>
      </c>
      <c r="N53" s="315" t="str">
        <f t="shared" si="48"/>
        <v/>
      </c>
      <c r="O53" s="315" t="str">
        <f t="shared" si="48"/>
        <v/>
      </c>
      <c r="P53" s="390"/>
    </row>
    <row r="54" spans="1:16" x14ac:dyDescent="0.2">
      <c r="A54" s="931"/>
      <c r="B54" s="314" t="s">
        <v>894</v>
      </c>
      <c r="C54" s="77" t="s">
        <v>314</v>
      </c>
      <c r="D54" s="315" t="str">
        <f>IF(D8="","",SUM(D16,D30,D44))</f>
        <v/>
      </c>
      <c r="E54" s="315" t="str">
        <f t="shared" ref="E54:O54" si="49">IF(E8="","",SUM(E16,E30,E44))</f>
        <v/>
      </c>
      <c r="F54" s="315" t="str">
        <f t="shared" si="49"/>
        <v/>
      </c>
      <c r="G54" s="315" t="str">
        <f t="shared" si="49"/>
        <v/>
      </c>
      <c r="H54" s="315" t="str">
        <f t="shared" si="49"/>
        <v/>
      </c>
      <c r="I54" s="315" t="str">
        <f t="shared" si="49"/>
        <v/>
      </c>
      <c r="J54" s="315" t="str">
        <f t="shared" si="49"/>
        <v/>
      </c>
      <c r="K54" s="315" t="str">
        <f t="shared" si="49"/>
        <v/>
      </c>
      <c r="L54" s="315" t="str">
        <f t="shared" si="49"/>
        <v/>
      </c>
      <c r="M54" s="315" t="str">
        <f t="shared" si="49"/>
        <v/>
      </c>
      <c r="N54" s="315" t="str">
        <f t="shared" si="49"/>
        <v/>
      </c>
      <c r="O54" s="315" t="str">
        <f t="shared" si="49"/>
        <v/>
      </c>
      <c r="P54" s="390"/>
    </row>
    <row r="55" spans="1:16" x14ac:dyDescent="0.2">
      <c r="A55" s="931"/>
      <c r="B55" s="314" t="s">
        <v>308</v>
      </c>
      <c r="C55" s="77" t="s">
        <v>314</v>
      </c>
      <c r="D55" s="315" t="str">
        <f>IF(D8="","",SUM(D17,D31,D45))</f>
        <v/>
      </c>
      <c r="E55" s="315" t="str">
        <f t="shared" ref="E55:O55" si="50">IF(E8="","",SUM(E17,E31,E45))</f>
        <v/>
      </c>
      <c r="F55" s="315" t="str">
        <f t="shared" si="50"/>
        <v/>
      </c>
      <c r="G55" s="315" t="str">
        <f t="shared" si="50"/>
        <v/>
      </c>
      <c r="H55" s="315" t="str">
        <f t="shared" si="50"/>
        <v/>
      </c>
      <c r="I55" s="315" t="str">
        <f t="shared" si="50"/>
        <v/>
      </c>
      <c r="J55" s="315" t="str">
        <f t="shared" si="50"/>
        <v/>
      </c>
      <c r="K55" s="315" t="str">
        <f t="shared" si="50"/>
        <v/>
      </c>
      <c r="L55" s="315" t="str">
        <f t="shared" si="50"/>
        <v/>
      </c>
      <c r="M55" s="315" t="str">
        <f t="shared" si="50"/>
        <v/>
      </c>
      <c r="N55" s="315" t="str">
        <f t="shared" si="50"/>
        <v/>
      </c>
      <c r="O55" s="315" t="str">
        <f t="shared" si="50"/>
        <v/>
      </c>
      <c r="P55" s="390"/>
    </row>
    <row r="56" spans="1:16" x14ac:dyDescent="0.2">
      <c r="A56" s="931"/>
      <c r="B56" s="314" t="s">
        <v>309</v>
      </c>
      <c r="C56" s="77" t="s">
        <v>314</v>
      </c>
      <c r="D56" s="315" t="str">
        <f>IF(D8="","",SUM(D18,D32,D46))</f>
        <v/>
      </c>
      <c r="E56" s="315" t="str">
        <f t="shared" ref="E56:O56" si="51">IF(E8="","",SUM(E18,E32,E46))</f>
        <v/>
      </c>
      <c r="F56" s="315" t="str">
        <f t="shared" si="51"/>
        <v/>
      </c>
      <c r="G56" s="315" t="str">
        <f t="shared" si="51"/>
        <v/>
      </c>
      <c r="H56" s="315" t="str">
        <f t="shared" si="51"/>
        <v/>
      </c>
      <c r="I56" s="315" t="str">
        <f t="shared" si="51"/>
        <v/>
      </c>
      <c r="J56" s="315" t="str">
        <f t="shared" si="51"/>
        <v/>
      </c>
      <c r="K56" s="315" t="str">
        <f t="shared" si="51"/>
        <v/>
      </c>
      <c r="L56" s="315" t="str">
        <f t="shared" si="51"/>
        <v/>
      </c>
      <c r="M56" s="315" t="str">
        <f t="shared" si="51"/>
        <v/>
      </c>
      <c r="N56" s="315" t="str">
        <f t="shared" si="51"/>
        <v/>
      </c>
      <c r="O56" s="315" t="str">
        <f t="shared" si="51"/>
        <v/>
      </c>
      <c r="P56" s="390"/>
    </row>
    <row r="57" spans="1:16" x14ac:dyDescent="0.2">
      <c r="A57" s="931"/>
      <c r="B57" s="314" t="s">
        <v>909</v>
      </c>
      <c r="C57" s="77" t="s">
        <v>301</v>
      </c>
      <c r="D57" s="316" t="str">
        <f t="shared" ref="D57:O57" si="52">IF(D50="","",D54/D56*100)</f>
        <v/>
      </c>
      <c r="E57" s="316" t="str">
        <f t="shared" si="52"/>
        <v/>
      </c>
      <c r="F57" s="316" t="str">
        <f t="shared" si="52"/>
        <v/>
      </c>
      <c r="G57" s="316" t="str">
        <f t="shared" si="52"/>
        <v/>
      </c>
      <c r="H57" s="316" t="str">
        <f t="shared" si="52"/>
        <v/>
      </c>
      <c r="I57" s="316" t="str">
        <f t="shared" si="52"/>
        <v/>
      </c>
      <c r="J57" s="316" t="str">
        <f t="shared" si="52"/>
        <v/>
      </c>
      <c r="K57" s="316" t="str">
        <f t="shared" si="52"/>
        <v/>
      </c>
      <c r="L57" s="316" t="str">
        <f t="shared" si="52"/>
        <v/>
      </c>
      <c r="M57" s="316" t="str">
        <f t="shared" si="52"/>
        <v/>
      </c>
      <c r="N57" s="316" t="str">
        <f t="shared" si="52"/>
        <v/>
      </c>
      <c r="O57" s="316" t="str">
        <f t="shared" si="52"/>
        <v/>
      </c>
      <c r="P57" s="390"/>
    </row>
    <row r="58" spans="1:16" x14ac:dyDescent="0.2">
      <c r="A58" s="931"/>
      <c r="B58" s="314" t="s">
        <v>910</v>
      </c>
      <c r="C58" s="77" t="s">
        <v>301</v>
      </c>
      <c r="D58" s="316" t="str">
        <f t="shared" ref="D58:O58" si="53">IF(D50="","",D53/D56*100)</f>
        <v/>
      </c>
      <c r="E58" s="316" t="str">
        <f t="shared" si="53"/>
        <v/>
      </c>
      <c r="F58" s="316" t="str">
        <f t="shared" si="53"/>
        <v/>
      </c>
      <c r="G58" s="316" t="str">
        <f t="shared" si="53"/>
        <v/>
      </c>
      <c r="H58" s="316" t="str">
        <f t="shared" si="53"/>
        <v/>
      </c>
      <c r="I58" s="316" t="str">
        <f t="shared" si="53"/>
        <v/>
      </c>
      <c r="J58" s="316" t="str">
        <f t="shared" si="53"/>
        <v/>
      </c>
      <c r="K58" s="316" t="str">
        <f t="shared" si="53"/>
        <v/>
      </c>
      <c r="L58" s="316" t="str">
        <f t="shared" si="53"/>
        <v/>
      </c>
      <c r="M58" s="316" t="str">
        <f t="shared" si="53"/>
        <v/>
      </c>
      <c r="N58" s="316" t="str">
        <f t="shared" si="53"/>
        <v/>
      </c>
      <c r="O58" s="316" t="str">
        <f t="shared" si="53"/>
        <v/>
      </c>
      <c r="P58" s="390"/>
    </row>
    <row r="59" spans="1:16" x14ac:dyDescent="0.2">
      <c r="A59" s="931"/>
      <c r="B59" s="379" t="s">
        <v>902</v>
      </c>
      <c r="C59" s="77" t="s">
        <v>301</v>
      </c>
      <c r="D59" s="316" t="str">
        <f>IF(D8="","",IF(AND(D21="",D35="",D49="")=TRUE,0,2.17*D54/D56*100+D53/D56*100))</f>
        <v/>
      </c>
      <c r="E59" s="316" t="str">
        <f t="shared" ref="E59:O59" si="54">IF(E8="","",IF(AND(E21="",E35="",E49="")=TRUE,0,2.17*E54/E56*100+E53/E56*100))</f>
        <v/>
      </c>
      <c r="F59" s="316" t="str">
        <f t="shared" si="54"/>
        <v/>
      </c>
      <c r="G59" s="316" t="str">
        <f t="shared" si="54"/>
        <v/>
      </c>
      <c r="H59" s="316" t="str">
        <f t="shared" si="54"/>
        <v/>
      </c>
      <c r="I59" s="316" t="str">
        <f t="shared" si="54"/>
        <v/>
      </c>
      <c r="J59" s="316" t="str">
        <f t="shared" si="54"/>
        <v/>
      </c>
      <c r="K59" s="316" t="str">
        <f t="shared" si="54"/>
        <v/>
      </c>
      <c r="L59" s="316" t="str">
        <f t="shared" si="54"/>
        <v/>
      </c>
      <c r="M59" s="316" t="str">
        <f t="shared" si="54"/>
        <v/>
      </c>
      <c r="N59" s="316" t="str">
        <f t="shared" si="54"/>
        <v/>
      </c>
      <c r="O59" s="316" t="str">
        <f t="shared" si="54"/>
        <v/>
      </c>
      <c r="P59" s="390"/>
    </row>
    <row r="61" spans="1:16" x14ac:dyDescent="0.2">
      <c r="A61" s="1213"/>
      <c r="B61" s="1214"/>
      <c r="C61" s="77"/>
      <c r="D61" s="434"/>
      <c r="E61" s="3" t="str">
        <f>IF(D61="","←年度を記載すること","")</f>
        <v>←年度を記載すること</v>
      </c>
    </row>
    <row r="62" spans="1:16" x14ac:dyDescent="0.2">
      <c r="A62" s="1215" t="s">
        <v>312</v>
      </c>
      <c r="B62" s="314" t="s">
        <v>297</v>
      </c>
      <c r="C62" s="77" t="s">
        <v>298</v>
      </c>
      <c r="D62" s="388" t="str">
        <f>IF(D8="","",SUM(D50:O50))</f>
        <v/>
      </c>
    </row>
    <row r="63" spans="1:16" ht="16" x14ac:dyDescent="0.2">
      <c r="A63" s="1216"/>
      <c r="B63" s="314" t="s">
        <v>303</v>
      </c>
      <c r="C63" s="77" t="s">
        <v>776</v>
      </c>
      <c r="D63" s="388" t="str">
        <f>IF(D8="","",SUM(D51:O51))</f>
        <v/>
      </c>
    </row>
    <row r="64" spans="1:16" x14ac:dyDescent="0.2">
      <c r="A64" s="1216"/>
      <c r="B64" s="314" t="s">
        <v>304</v>
      </c>
      <c r="C64" s="77" t="s">
        <v>400</v>
      </c>
      <c r="D64" s="388" t="str">
        <f>IF(D8="","",SUM(D52:O52))</f>
        <v/>
      </c>
    </row>
    <row r="65" spans="1:4" x14ac:dyDescent="0.2">
      <c r="A65" s="1216"/>
      <c r="B65" s="314" t="s">
        <v>903</v>
      </c>
      <c r="C65" s="77" t="s">
        <v>401</v>
      </c>
      <c r="D65" s="388" t="str">
        <f>IF(D8="","",SUM(D53:O53))</f>
        <v/>
      </c>
    </row>
    <row r="66" spans="1:4" ht="16" x14ac:dyDescent="0.2">
      <c r="A66" s="1216"/>
      <c r="B66" s="314" t="s">
        <v>306</v>
      </c>
      <c r="C66" s="77" t="s">
        <v>775</v>
      </c>
      <c r="D66" s="389" t="str">
        <f>IF(D8="","",C5)</f>
        <v/>
      </c>
    </row>
    <row r="67" spans="1:4" x14ac:dyDescent="0.2">
      <c r="A67" s="1216"/>
      <c r="B67" s="314" t="s">
        <v>307</v>
      </c>
      <c r="C67" s="77" t="s">
        <v>401</v>
      </c>
      <c r="D67" s="388" t="str">
        <f>IF(D8="","",SUM(D54:O54))</f>
        <v/>
      </c>
    </row>
    <row r="68" spans="1:4" x14ac:dyDescent="0.2">
      <c r="A68" s="1216"/>
      <c r="B68" s="314" t="s">
        <v>308</v>
      </c>
      <c r="C68" s="77" t="s">
        <v>401</v>
      </c>
      <c r="D68" s="388" t="str">
        <f>IF(D8="","",SUM(D54:O54))</f>
        <v/>
      </c>
    </row>
    <row r="69" spans="1:4" x14ac:dyDescent="0.2">
      <c r="A69" s="1216"/>
      <c r="B69" s="314" t="s">
        <v>309</v>
      </c>
      <c r="C69" s="77" t="s">
        <v>401</v>
      </c>
      <c r="D69" s="388" t="str">
        <f>IF(D8="","",SUM(D56:O56))</f>
        <v/>
      </c>
    </row>
    <row r="70" spans="1:4" x14ac:dyDescent="0.2">
      <c r="A70" s="1216"/>
      <c r="B70" s="314" t="s">
        <v>909</v>
      </c>
      <c r="C70" s="77" t="s">
        <v>301</v>
      </c>
      <c r="D70" s="316" t="str">
        <f>IF(D62="","",D67/D69*100)</f>
        <v/>
      </c>
    </row>
    <row r="71" spans="1:4" x14ac:dyDescent="0.2">
      <c r="A71" s="1216"/>
      <c r="B71" s="314" t="s">
        <v>910</v>
      </c>
      <c r="C71" s="77" t="s">
        <v>301</v>
      </c>
      <c r="D71" s="316" t="str">
        <f>IF(D62="","",D65/D69*100)</f>
        <v/>
      </c>
    </row>
    <row r="72" spans="1:4" x14ac:dyDescent="0.2">
      <c r="A72" s="1217"/>
      <c r="B72" s="379" t="s">
        <v>902</v>
      </c>
      <c r="C72" s="77" t="s">
        <v>301</v>
      </c>
      <c r="D72" s="420" t="str">
        <f>IF(D8="","",IF(D62&gt;0,2.17*D67/D69*100+D65/D69*100,""))</f>
        <v/>
      </c>
    </row>
  </sheetData>
  <mergeCells count="6">
    <mergeCell ref="A61:B61"/>
    <mergeCell ref="A62:A72"/>
    <mergeCell ref="A8:A21"/>
    <mergeCell ref="A22:A35"/>
    <mergeCell ref="A36:A49"/>
    <mergeCell ref="A50:A59"/>
  </mergeCells>
  <phoneticPr fontId="22"/>
  <pageMargins left="0.19685039370078741" right="0.19685039370078741" top="0.94488188976377963" bottom="0.35433070866141736" header="0.31496062992125984" footer="0.31496062992125984"/>
  <pageSetup paperSize="8" scale="90" orientation="portrait" blackAndWhite="1"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sheetPr>
  <dimension ref="A1:AQ31"/>
  <sheetViews>
    <sheetView showGridLines="0" view="pageBreakPreview" zoomScaleNormal="100" zoomScaleSheetLayoutView="100" workbookViewId="0">
      <selection activeCell="F7" sqref="F7:AH7"/>
    </sheetView>
  </sheetViews>
  <sheetFormatPr defaultColWidth="9" defaultRowHeight="13" x14ac:dyDescent="0.2"/>
  <cols>
    <col min="1" max="2" width="1.453125" style="3" customWidth="1"/>
    <col min="3" max="4" width="9" style="3"/>
    <col min="5" max="40" width="3.36328125" style="3" customWidth="1"/>
    <col min="41" max="42" width="3.08984375" style="3" customWidth="1"/>
    <col min="43" max="16384" width="9" style="3"/>
  </cols>
  <sheetData>
    <row r="1" spans="1:43" ht="16.5" customHeight="1" x14ac:dyDescent="0.2"/>
    <row r="2" spans="1:43" ht="16.5" customHeight="1" x14ac:dyDescent="0.2">
      <c r="A2" s="46" t="s">
        <v>1082</v>
      </c>
    </row>
    <row r="3" spans="1:43" ht="16.5" customHeight="1" x14ac:dyDescent="0.2">
      <c r="B3" s="3" t="s">
        <v>196</v>
      </c>
    </row>
    <row r="4" spans="1:43" ht="16.5" customHeight="1" x14ac:dyDescent="0.2">
      <c r="C4" s="3" t="s">
        <v>197</v>
      </c>
      <c r="E4" s="662" t="str">
        <f>IF(基本情報!F25="","",基本情報!F25)</f>
        <v/>
      </c>
      <c r="F4" s="662"/>
      <c r="G4" s="662"/>
      <c r="H4" s="662"/>
      <c r="I4" s="662"/>
      <c r="J4" s="662"/>
      <c r="K4" s="662"/>
      <c r="L4" s="662"/>
      <c r="M4" s="662"/>
      <c r="N4" s="662"/>
      <c r="O4" s="662"/>
      <c r="P4" s="662"/>
      <c r="Q4" s="662"/>
      <c r="R4" s="662"/>
      <c r="S4" s="662"/>
      <c r="T4" s="662"/>
      <c r="U4" s="662"/>
      <c r="V4" s="662"/>
      <c r="W4" s="662"/>
      <c r="X4" s="662"/>
      <c r="Y4" s="662"/>
      <c r="Z4" s="662"/>
      <c r="AA4" s="13" t="s">
        <v>405</v>
      </c>
    </row>
    <row r="5" spans="1:43" ht="16.5" customHeight="1" x14ac:dyDescent="0.2"/>
    <row r="6" spans="1:43" ht="20.25" customHeight="1" x14ac:dyDescent="0.2">
      <c r="B6" s="931" t="s">
        <v>198</v>
      </c>
      <c r="C6" s="931"/>
      <c r="D6" s="931"/>
      <c r="E6" s="1221"/>
      <c r="F6" s="1221"/>
      <c r="G6" s="1221"/>
      <c r="H6" s="1221"/>
      <c r="I6" s="1221"/>
      <c r="J6" s="1221"/>
      <c r="K6" s="1218"/>
      <c r="L6" s="1219"/>
      <c r="M6" s="1219"/>
      <c r="N6" s="1219"/>
      <c r="O6" s="1219"/>
      <c r="P6" s="1219"/>
      <c r="Q6" s="1219"/>
      <c r="R6" s="1219"/>
      <c r="S6" s="1219"/>
      <c r="T6" s="1219"/>
      <c r="U6" s="1219"/>
      <c r="V6" s="1220"/>
      <c r="W6" s="1228"/>
      <c r="X6" s="1229"/>
      <c r="Y6" s="1229"/>
      <c r="Z6" s="1229"/>
      <c r="AA6" s="1229"/>
      <c r="AB6" s="1229"/>
      <c r="AC6" s="1229"/>
      <c r="AD6" s="1229"/>
      <c r="AE6" s="1229"/>
      <c r="AF6" s="1229"/>
      <c r="AG6" s="1229"/>
      <c r="AH6" s="1230"/>
      <c r="AI6" s="1218"/>
      <c r="AJ6" s="1219"/>
      <c r="AK6" s="1219"/>
      <c r="AL6" s="1219"/>
      <c r="AM6" s="1219"/>
      <c r="AN6" s="1220"/>
      <c r="AQ6" s="37" t="s">
        <v>230</v>
      </c>
    </row>
    <row r="7" spans="1:43" ht="20.25" customHeight="1" x14ac:dyDescent="0.2">
      <c r="B7" s="931"/>
      <c r="C7" s="931"/>
      <c r="D7" s="931"/>
      <c r="E7" s="460"/>
      <c r="F7" s="461"/>
      <c r="G7" s="462"/>
      <c r="H7" s="463"/>
      <c r="I7" s="461"/>
      <c r="J7" s="462"/>
      <c r="K7" s="463"/>
      <c r="L7" s="461"/>
      <c r="M7" s="462"/>
      <c r="N7" s="463"/>
      <c r="O7" s="461"/>
      <c r="P7" s="462"/>
      <c r="Q7" s="464"/>
      <c r="R7" s="465"/>
      <c r="S7" s="466"/>
      <c r="T7" s="464"/>
      <c r="U7" s="465"/>
      <c r="V7" s="466"/>
      <c r="W7" s="464"/>
      <c r="X7" s="465"/>
      <c r="Y7" s="466"/>
      <c r="Z7" s="464"/>
      <c r="AA7" s="465"/>
      <c r="AB7" s="466"/>
      <c r="AC7" s="464"/>
      <c r="AD7" s="465"/>
      <c r="AE7" s="466"/>
      <c r="AF7" s="464"/>
      <c r="AG7" s="465"/>
      <c r="AH7" s="466"/>
      <c r="AI7" s="459"/>
      <c r="AJ7" s="15"/>
      <c r="AK7" s="16"/>
      <c r="AL7" s="459"/>
      <c r="AM7" s="15"/>
      <c r="AN7" s="16"/>
      <c r="AQ7" s="37" t="s">
        <v>230</v>
      </c>
    </row>
    <row r="8" spans="1:43" ht="18.75" customHeight="1" x14ac:dyDescent="0.2">
      <c r="B8" s="1225" t="s">
        <v>201</v>
      </c>
      <c r="C8" s="1226"/>
      <c r="D8" s="1227"/>
      <c r="E8" s="14"/>
      <c r="F8" s="15"/>
      <c r="G8" s="16"/>
      <c r="H8" s="14"/>
      <c r="I8" s="15"/>
      <c r="J8" s="16"/>
      <c r="K8" s="14"/>
      <c r="L8" s="15"/>
      <c r="M8" s="16"/>
      <c r="N8" s="14"/>
      <c r="O8" s="15"/>
      <c r="P8" s="16"/>
      <c r="Q8" s="14"/>
      <c r="R8" s="15"/>
      <c r="S8" s="16"/>
      <c r="T8" s="14"/>
      <c r="U8" s="15"/>
      <c r="V8" s="16"/>
      <c r="W8" s="14"/>
      <c r="X8" s="15"/>
      <c r="Y8" s="16"/>
      <c r="Z8" s="14"/>
      <c r="AA8" s="15"/>
      <c r="AB8" s="16"/>
      <c r="AC8" s="14"/>
      <c r="AD8" s="15"/>
      <c r="AE8" s="16"/>
      <c r="AF8" s="14"/>
      <c r="AG8" s="15"/>
      <c r="AH8" s="16"/>
      <c r="AI8" s="14"/>
      <c r="AJ8" s="15"/>
      <c r="AK8" s="16"/>
      <c r="AL8" s="14"/>
      <c r="AM8" s="15"/>
      <c r="AN8" s="16"/>
      <c r="AQ8" s="37" t="s">
        <v>230</v>
      </c>
    </row>
    <row r="9" spans="1:43" ht="18.75" customHeight="1" x14ac:dyDescent="0.2">
      <c r="B9" s="1225"/>
      <c r="C9" s="1226"/>
      <c r="D9" s="1227"/>
      <c r="E9" s="14"/>
      <c r="F9" s="15"/>
      <c r="G9" s="16"/>
      <c r="H9" s="14"/>
      <c r="I9" s="15"/>
      <c r="J9" s="16"/>
      <c r="K9" s="14"/>
      <c r="L9" s="15"/>
      <c r="M9" s="16"/>
      <c r="N9" s="14"/>
      <c r="O9" s="15"/>
      <c r="P9" s="16"/>
      <c r="Q9" s="14"/>
      <c r="R9" s="15"/>
      <c r="S9" s="16"/>
      <c r="T9" s="14"/>
      <c r="U9" s="15"/>
      <c r="V9" s="16"/>
      <c r="W9" s="14"/>
      <c r="X9" s="15"/>
      <c r="Y9" s="16"/>
      <c r="Z9" s="14"/>
      <c r="AA9" s="15"/>
      <c r="AB9" s="16"/>
      <c r="AC9" s="14"/>
      <c r="AD9" s="15"/>
      <c r="AE9" s="16"/>
      <c r="AF9" s="14"/>
      <c r="AG9" s="15"/>
      <c r="AH9" s="16"/>
      <c r="AI9" s="14"/>
      <c r="AJ9" s="15"/>
      <c r="AK9" s="16"/>
      <c r="AL9" s="14"/>
      <c r="AM9" s="15"/>
      <c r="AN9" s="16"/>
      <c r="AQ9" s="37" t="s">
        <v>230</v>
      </c>
    </row>
    <row r="10" spans="1:43" ht="18.75" customHeight="1" x14ac:dyDescent="0.2">
      <c r="B10" s="1225" t="s">
        <v>403</v>
      </c>
      <c r="C10" s="1226"/>
      <c r="D10" s="1227"/>
      <c r="E10" s="14"/>
      <c r="F10" s="15"/>
      <c r="G10" s="16"/>
      <c r="H10" s="14"/>
      <c r="I10" s="15"/>
      <c r="J10" s="16"/>
      <c r="K10" s="14"/>
      <c r="L10" s="15"/>
      <c r="M10" s="16"/>
      <c r="N10" s="14"/>
      <c r="O10" s="15"/>
      <c r="P10" s="16"/>
      <c r="Q10" s="14"/>
      <c r="R10" s="15"/>
      <c r="S10" s="16"/>
      <c r="T10" s="14"/>
      <c r="U10" s="15"/>
      <c r="V10" s="16"/>
      <c r="W10" s="14"/>
      <c r="X10" s="15"/>
      <c r="Y10" s="16"/>
      <c r="Z10" s="14"/>
      <c r="AA10" s="15"/>
      <c r="AB10" s="16"/>
      <c r="AC10" s="14"/>
      <c r="AD10" s="15"/>
      <c r="AE10" s="16"/>
      <c r="AF10" s="14"/>
      <c r="AG10" s="15"/>
      <c r="AH10" s="16"/>
      <c r="AI10" s="14"/>
      <c r="AJ10" s="15"/>
      <c r="AK10" s="16"/>
      <c r="AL10" s="14"/>
      <c r="AM10" s="15"/>
      <c r="AN10" s="16"/>
      <c r="AQ10" s="37" t="s">
        <v>230</v>
      </c>
    </row>
    <row r="11" spans="1:43" ht="18.75" customHeight="1" x14ac:dyDescent="0.2">
      <c r="B11" s="1225"/>
      <c r="C11" s="1226"/>
      <c r="D11" s="1227"/>
      <c r="E11" s="14"/>
      <c r="F11" s="15"/>
      <c r="G11" s="16"/>
      <c r="H11" s="14"/>
      <c r="I11" s="15"/>
      <c r="J11" s="16"/>
      <c r="K11" s="14"/>
      <c r="L11" s="15"/>
      <c r="M11" s="16"/>
      <c r="N11" s="14"/>
      <c r="O11" s="15"/>
      <c r="P11" s="16"/>
      <c r="Q11" s="14"/>
      <c r="R11" s="15"/>
      <c r="S11" s="16"/>
      <c r="T11" s="14"/>
      <c r="U11" s="15"/>
      <c r="V11" s="16"/>
      <c r="W11" s="14"/>
      <c r="X11" s="15"/>
      <c r="Y11" s="16"/>
      <c r="Z11" s="14"/>
      <c r="AA11" s="15"/>
      <c r="AB11" s="16"/>
      <c r="AC11" s="14"/>
      <c r="AD11" s="15"/>
      <c r="AE11" s="16"/>
      <c r="AF11" s="14"/>
      <c r="AG11" s="15"/>
      <c r="AH11" s="16"/>
      <c r="AI11" s="14"/>
      <c r="AJ11" s="15"/>
      <c r="AK11" s="16"/>
      <c r="AL11" s="14"/>
      <c r="AM11" s="15"/>
      <c r="AN11" s="16"/>
      <c r="AQ11" s="37" t="s">
        <v>230</v>
      </c>
    </row>
    <row r="12" spans="1:43" ht="18.75" customHeight="1" x14ac:dyDescent="0.2">
      <c r="B12" s="1225" t="s">
        <v>404</v>
      </c>
      <c r="C12" s="1226"/>
      <c r="D12" s="1227"/>
      <c r="E12" s="14"/>
      <c r="F12" s="15"/>
      <c r="G12" s="16"/>
      <c r="H12" s="14"/>
      <c r="I12" s="15"/>
      <c r="J12" s="16"/>
      <c r="K12" s="14"/>
      <c r="L12" s="15"/>
      <c r="M12" s="16"/>
      <c r="N12" s="14"/>
      <c r="O12" s="15"/>
      <c r="P12" s="16"/>
      <c r="Q12" s="14"/>
      <c r="R12" s="15"/>
      <c r="S12" s="16"/>
      <c r="T12" s="14"/>
      <c r="U12" s="15"/>
      <c r="V12" s="16"/>
      <c r="W12" s="14"/>
      <c r="X12" s="15"/>
      <c r="Y12" s="16"/>
      <c r="Z12" s="14"/>
      <c r="AA12" s="15"/>
      <c r="AB12" s="16"/>
      <c r="AC12" s="14"/>
      <c r="AD12" s="15"/>
      <c r="AE12" s="16"/>
      <c r="AF12" s="14"/>
      <c r="AG12" s="15"/>
      <c r="AH12" s="16"/>
      <c r="AI12" s="14"/>
      <c r="AJ12" s="15"/>
      <c r="AK12" s="16"/>
      <c r="AL12" s="14"/>
      <c r="AM12" s="15"/>
      <c r="AN12" s="16"/>
      <c r="AQ12" s="37" t="s">
        <v>230</v>
      </c>
    </row>
    <row r="13" spans="1:43" ht="18.75" customHeight="1" x14ac:dyDescent="0.2">
      <c r="B13" s="1225"/>
      <c r="C13" s="1226"/>
      <c r="D13" s="1227"/>
      <c r="E13" s="14"/>
      <c r="F13" s="15"/>
      <c r="G13" s="16"/>
      <c r="H13" s="14"/>
      <c r="I13" s="15"/>
      <c r="J13" s="16"/>
      <c r="K13" s="14"/>
      <c r="L13" s="15"/>
      <c r="M13" s="16"/>
      <c r="N13" s="14"/>
      <c r="O13" s="15"/>
      <c r="P13" s="16"/>
      <c r="Q13" s="14"/>
      <c r="R13" s="15"/>
      <c r="S13" s="16"/>
      <c r="T13" s="14"/>
      <c r="U13" s="15"/>
      <c r="V13" s="16"/>
      <c r="W13" s="14"/>
      <c r="X13" s="15"/>
      <c r="Y13" s="16"/>
      <c r="Z13" s="14"/>
      <c r="AA13" s="15"/>
      <c r="AB13" s="16"/>
      <c r="AC13" s="14"/>
      <c r="AD13" s="15"/>
      <c r="AE13" s="16"/>
      <c r="AF13" s="14"/>
      <c r="AG13" s="15"/>
      <c r="AH13" s="16"/>
      <c r="AI13" s="14"/>
      <c r="AJ13" s="15"/>
      <c r="AK13" s="16"/>
      <c r="AL13" s="14"/>
      <c r="AM13" s="15"/>
      <c r="AN13" s="16"/>
      <c r="AQ13" s="37" t="s">
        <v>230</v>
      </c>
    </row>
    <row r="14" spans="1:43" ht="18.75" customHeight="1" x14ac:dyDescent="0.2">
      <c r="B14" s="1225" t="s">
        <v>202</v>
      </c>
      <c r="C14" s="1226"/>
      <c r="D14" s="1227"/>
      <c r="E14" s="14"/>
      <c r="F14" s="15"/>
      <c r="G14" s="16"/>
      <c r="H14" s="14"/>
      <c r="I14" s="15"/>
      <c r="J14" s="16"/>
      <c r="K14" s="14"/>
      <c r="L14" s="15"/>
      <c r="M14" s="16"/>
      <c r="N14" s="14"/>
      <c r="O14" s="15"/>
      <c r="P14" s="16"/>
      <c r="Q14" s="14"/>
      <c r="R14" s="15"/>
      <c r="S14" s="16"/>
      <c r="T14" s="14"/>
      <c r="U14" s="15"/>
      <c r="V14" s="16"/>
      <c r="W14" s="14"/>
      <c r="X14" s="15"/>
      <c r="Y14" s="16"/>
      <c r="Z14" s="14"/>
      <c r="AA14" s="15"/>
      <c r="AB14" s="16"/>
      <c r="AC14" s="14"/>
      <c r="AD14" s="15"/>
      <c r="AE14" s="16"/>
      <c r="AF14" s="14"/>
      <c r="AG14" s="15"/>
      <c r="AH14" s="16"/>
      <c r="AI14" s="14"/>
      <c r="AJ14" s="15"/>
      <c r="AK14" s="16"/>
      <c r="AL14" s="14"/>
      <c r="AM14" s="15"/>
      <c r="AN14" s="16"/>
      <c r="AQ14" s="37" t="s">
        <v>230</v>
      </c>
    </row>
    <row r="15" spans="1:43" ht="18.75" customHeight="1" x14ac:dyDescent="0.2">
      <c r="B15" s="1225"/>
      <c r="C15" s="1226"/>
      <c r="D15" s="1227"/>
      <c r="E15" s="14"/>
      <c r="F15" s="15"/>
      <c r="G15" s="16"/>
      <c r="H15" s="14"/>
      <c r="I15" s="15"/>
      <c r="J15" s="16"/>
      <c r="K15" s="14"/>
      <c r="L15" s="15"/>
      <c r="M15" s="16"/>
      <c r="N15" s="14"/>
      <c r="O15" s="15"/>
      <c r="P15" s="16"/>
      <c r="Q15" s="14"/>
      <c r="R15" s="15"/>
      <c r="S15" s="16"/>
      <c r="T15" s="14"/>
      <c r="U15" s="15"/>
      <c r="V15" s="16"/>
      <c r="W15" s="14"/>
      <c r="X15" s="15"/>
      <c r="Y15" s="16"/>
      <c r="Z15" s="14"/>
      <c r="AA15" s="15"/>
      <c r="AB15" s="16"/>
      <c r="AC15" s="14"/>
      <c r="AD15" s="15"/>
      <c r="AE15" s="16"/>
      <c r="AF15" s="14"/>
      <c r="AG15" s="15"/>
      <c r="AH15" s="16"/>
      <c r="AI15" s="14"/>
      <c r="AJ15" s="15"/>
      <c r="AK15" s="16"/>
      <c r="AL15" s="14"/>
      <c r="AM15" s="15"/>
      <c r="AN15" s="16"/>
      <c r="AQ15" s="37" t="s">
        <v>230</v>
      </c>
    </row>
    <row r="16" spans="1:43" ht="18.75" customHeight="1" x14ac:dyDescent="0.2">
      <c r="B16" s="1225" t="s">
        <v>203</v>
      </c>
      <c r="C16" s="1226"/>
      <c r="D16" s="1227"/>
      <c r="E16" s="14"/>
      <c r="F16" s="15"/>
      <c r="G16" s="16"/>
      <c r="H16" s="14"/>
      <c r="I16" s="15"/>
      <c r="J16" s="16"/>
      <c r="K16" s="14"/>
      <c r="L16" s="15"/>
      <c r="M16" s="16"/>
      <c r="N16" s="14"/>
      <c r="O16" s="15"/>
      <c r="P16" s="16"/>
      <c r="Q16" s="14"/>
      <c r="R16" s="15"/>
      <c r="S16" s="16"/>
      <c r="T16" s="14"/>
      <c r="U16" s="15"/>
      <c r="V16" s="16"/>
      <c r="W16" s="14"/>
      <c r="X16" s="15"/>
      <c r="Y16" s="16"/>
      <c r="Z16" s="14"/>
      <c r="AA16" s="15"/>
      <c r="AB16" s="16"/>
      <c r="AC16" s="14"/>
      <c r="AD16" s="15"/>
      <c r="AE16" s="16"/>
      <c r="AF16" s="14"/>
      <c r="AG16" s="15"/>
      <c r="AH16" s="16"/>
      <c r="AI16" s="14"/>
      <c r="AJ16" s="15"/>
      <c r="AK16" s="16"/>
      <c r="AL16" s="14"/>
      <c r="AM16" s="15"/>
      <c r="AN16" s="16"/>
      <c r="AQ16" s="37" t="s">
        <v>230</v>
      </c>
    </row>
    <row r="17" spans="2:43" ht="18.75" customHeight="1" x14ac:dyDescent="0.2">
      <c r="B17" s="1225"/>
      <c r="C17" s="1226"/>
      <c r="D17" s="1227"/>
      <c r="E17" s="14"/>
      <c r="F17" s="15"/>
      <c r="G17" s="16"/>
      <c r="H17" s="14"/>
      <c r="I17" s="15"/>
      <c r="J17" s="16"/>
      <c r="K17" s="14"/>
      <c r="L17" s="15"/>
      <c r="M17" s="16"/>
      <c r="N17" s="14"/>
      <c r="O17" s="15"/>
      <c r="P17" s="16"/>
      <c r="Q17" s="14"/>
      <c r="R17" s="15"/>
      <c r="S17" s="16"/>
      <c r="T17" s="14"/>
      <c r="U17" s="15"/>
      <c r="V17" s="16"/>
      <c r="W17" s="14"/>
      <c r="X17" s="15"/>
      <c r="Y17" s="16"/>
      <c r="Z17" s="14"/>
      <c r="AA17" s="15"/>
      <c r="AB17" s="16"/>
      <c r="AC17" s="14"/>
      <c r="AD17" s="15"/>
      <c r="AE17" s="16"/>
      <c r="AF17" s="14"/>
      <c r="AG17" s="15"/>
      <c r="AH17" s="16"/>
      <c r="AI17" s="14"/>
      <c r="AJ17" s="15"/>
      <c r="AK17" s="16"/>
      <c r="AL17" s="14"/>
      <c r="AM17" s="15"/>
      <c r="AN17" s="16"/>
      <c r="AQ17" s="37" t="s">
        <v>230</v>
      </c>
    </row>
    <row r="18" spans="2:43" ht="18.75" customHeight="1" x14ac:dyDescent="0.2">
      <c r="B18" s="1225"/>
      <c r="C18" s="1226"/>
      <c r="D18" s="1227"/>
      <c r="E18" s="14"/>
      <c r="F18" s="15"/>
      <c r="G18" s="16"/>
      <c r="H18" s="14"/>
      <c r="I18" s="15"/>
      <c r="J18" s="16"/>
      <c r="K18" s="14"/>
      <c r="L18" s="15"/>
      <c r="M18" s="16"/>
      <c r="N18" s="14"/>
      <c r="O18" s="15"/>
      <c r="P18" s="16"/>
      <c r="Q18" s="14"/>
      <c r="R18" s="15"/>
      <c r="S18" s="16"/>
      <c r="T18" s="14"/>
      <c r="U18" s="15"/>
      <c r="V18" s="16"/>
      <c r="W18" s="14"/>
      <c r="X18" s="15"/>
      <c r="Y18" s="16"/>
      <c r="Z18" s="14"/>
      <c r="AA18" s="15"/>
      <c r="AB18" s="16"/>
      <c r="AC18" s="14"/>
      <c r="AD18" s="15"/>
      <c r="AE18" s="16"/>
      <c r="AF18" s="14"/>
      <c r="AG18" s="15"/>
      <c r="AH18" s="16"/>
      <c r="AI18" s="14"/>
      <c r="AJ18" s="15"/>
      <c r="AK18" s="16"/>
      <c r="AL18" s="14"/>
      <c r="AM18" s="15"/>
      <c r="AN18" s="16"/>
      <c r="AQ18" s="37" t="s">
        <v>230</v>
      </c>
    </row>
    <row r="19" spans="2:43" ht="18.75" customHeight="1" x14ac:dyDescent="0.2">
      <c r="B19" s="1225" t="s">
        <v>204</v>
      </c>
      <c r="C19" s="1226"/>
      <c r="D19" s="1227"/>
      <c r="E19" s="14"/>
      <c r="F19" s="15"/>
      <c r="G19" s="16"/>
      <c r="H19" s="14"/>
      <c r="I19" s="15"/>
      <c r="J19" s="16"/>
      <c r="K19" s="14"/>
      <c r="L19" s="15"/>
      <c r="M19" s="16"/>
      <c r="N19" s="14"/>
      <c r="O19" s="15"/>
      <c r="P19" s="16"/>
      <c r="Q19" s="14"/>
      <c r="R19" s="15"/>
      <c r="S19" s="16"/>
      <c r="T19" s="14"/>
      <c r="U19" s="15"/>
      <c r="V19" s="16"/>
      <c r="W19" s="14"/>
      <c r="X19" s="15"/>
      <c r="Y19" s="16"/>
      <c r="Z19" s="14"/>
      <c r="AA19" s="15"/>
      <c r="AB19" s="16"/>
      <c r="AC19" s="14"/>
      <c r="AD19" s="15"/>
      <c r="AE19" s="16"/>
      <c r="AF19" s="14"/>
      <c r="AG19" s="15"/>
      <c r="AH19" s="16"/>
      <c r="AI19" s="14"/>
      <c r="AJ19" s="15"/>
      <c r="AK19" s="16"/>
      <c r="AL19" s="14"/>
      <c r="AM19" s="15"/>
      <c r="AN19" s="16"/>
      <c r="AQ19" s="37" t="s">
        <v>230</v>
      </c>
    </row>
    <row r="20" spans="2:43" ht="18.75" customHeight="1" x14ac:dyDescent="0.2">
      <c r="B20" s="1225"/>
      <c r="C20" s="1226"/>
      <c r="D20" s="1227"/>
      <c r="E20" s="14"/>
      <c r="F20" s="15"/>
      <c r="G20" s="16"/>
      <c r="H20" s="14"/>
      <c r="I20" s="15"/>
      <c r="J20" s="16"/>
      <c r="K20" s="14"/>
      <c r="L20" s="15"/>
      <c r="M20" s="16"/>
      <c r="N20" s="14"/>
      <c r="O20" s="15"/>
      <c r="P20" s="16"/>
      <c r="Q20" s="14"/>
      <c r="R20" s="15"/>
      <c r="S20" s="16"/>
      <c r="T20" s="14"/>
      <c r="U20" s="15"/>
      <c r="V20" s="16"/>
      <c r="W20" s="14"/>
      <c r="X20" s="15"/>
      <c r="Y20" s="16"/>
      <c r="Z20" s="14"/>
      <c r="AA20" s="15"/>
      <c r="AB20" s="16"/>
      <c r="AC20" s="14"/>
      <c r="AD20" s="15"/>
      <c r="AE20" s="16"/>
      <c r="AF20" s="14"/>
      <c r="AG20" s="15"/>
      <c r="AH20" s="16"/>
      <c r="AI20" s="14"/>
      <c r="AJ20" s="15"/>
      <c r="AK20" s="16"/>
      <c r="AL20" s="14"/>
      <c r="AM20" s="15"/>
      <c r="AN20" s="16"/>
      <c r="AQ20" s="37" t="s">
        <v>230</v>
      </c>
    </row>
    <row r="21" spans="2:43" ht="18.75" customHeight="1" x14ac:dyDescent="0.2">
      <c r="B21" s="1225"/>
      <c r="C21" s="1226"/>
      <c r="D21" s="1227"/>
      <c r="E21" s="14"/>
      <c r="F21" s="15"/>
      <c r="G21" s="16"/>
      <c r="H21" s="14"/>
      <c r="I21" s="15"/>
      <c r="J21" s="16"/>
      <c r="K21" s="14"/>
      <c r="L21" s="15"/>
      <c r="M21" s="16"/>
      <c r="N21" s="14"/>
      <c r="O21" s="15"/>
      <c r="P21" s="16"/>
      <c r="Q21" s="14"/>
      <c r="R21" s="15"/>
      <c r="S21" s="16"/>
      <c r="T21" s="14"/>
      <c r="U21" s="15"/>
      <c r="V21" s="16"/>
      <c r="W21" s="14"/>
      <c r="X21" s="15"/>
      <c r="Y21" s="16"/>
      <c r="Z21" s="14"/>
      <c r="AA21" s="15"/>
      <c r="AB21" s="16"/>
      <c r="AC21" s="14"/>
      <c r="AD21" s="15"/>
      <c r="AE21" s="16"/>
      <c r="AF21" s="14"/>
      <c r="AG21" s="15"/>
      <c r="AH21" s="16"/>
      <c r="AI21" s="14"/>
      <c r="AJ21" s="15"/>
      <c r="AK21" s="16"/>
      <c r="AL21" s="14"/>
      <c r="AM21" s="15"/>
      <c r="AN21" s="16"/>
      <c r="AQ21" s="37" t="s">
        <v>230</v>
      </c>
    </row>
    <row r="22" spans="2:43" ht="18.75" customHeight="1" x14ac:dyDescent="0.2">
      <c r="B22" s="1225" t="s">
        <v>205</v>
      </c>
      <c r="C22" s="1226"/>
      <c r="D22" s="1227"/>
      <c r="E22" s="14"/>
      <c r="F22" s="15"/>
      <c r="G22" s="16"/>
      <c r="H22" s="14"/>
      <c r="I22" s="15"/>
      <c r="J22" s="16"/>
      <c r="K22" s="14"/>
      <c r="L22" s="15"/>
      <c r="M22" s="16"/>
      <c r="N22" s="14"/>
      <c r="O22" s="15"/>
      <c r="P22" s="16"/>
      <c r="Q22" s="14"/>
      <c r="R22" s="15"/>
      <c r="S22" s="16"/>
      <c r="T22" s="14"/>
      <c r="U22" s="15"/>
      <c r="V22" s="16"/>
      <c r="W22" s="468"/>
      <c r="X22" s="15"/>
      <c r="Y22" s="16"/>
      <c r="Z22" s="14"/>
      <c r="AA22" s="15"/>
      <c r="AB22" s="16"/>
      <c r="AC22" s="14"/>
      <c r="AD22" s="15"/>
      <c r="AE22" s="16"/>
      <c r="AF22" s="14"/>
      <c r="AG22" s="15"/>
      <c r="AH22" s="16"/>
      <c r="AI22" s="14"/>
      <c r="AJ22" s="15"/>
      <c r="AK22" s="16"/>
      <c r="AL22" s="14"/>
      <c r="AM22" s="15"/>
      <c r="AN22" s="16"/>
      <c r="AQ22" s="37" t="s">
        <v>230</v>
      </c>
    </row>
    <row r="23" spans="2:43" ht="18.75" customHeight="1" x14ac:dyDescent="0.2">
      <c r="B23" s="363"/>
      <c r="C23" s="364"/>
      <c r="D23" s="365"/>
      <c r="E23" s="14"/>
      <c r="F23" s="15"/>
      <c r="G23" s="16"/>
      <c r="H23" s="14"/>
      <c r="I23" s="15"/>
      <c r="J23" s="16"/>
      <c r="K23" s="14"/>
      <c r="L23" s="15"/>
      <c r="M23" s="16"/>
      <c r="N23" s="14"/>
      <c r="O23" s="15"/>
      <c r="P23" s="16"/>
      <c r="Q23" s="14"/>
      <c r="R23" s="15"/>
      <c r="S23" s="16"/>
      <c r="T23" s="14"/>
      <c r="U23" s="15"/>
      <c r="V23" s="16"/>
      <c r="W23" s="14"/>
      <c r="X23" s="15"/>
      <c r="Y23" s="16"/>
      <c r="Z23" s="14"/>
      <c r="AA23" s="15"/>
      <c r="AB23" s="16"/>
      <c r="AC23" s="14"/>
      <c r="AD23" s="15"/>
      <c r="AE23" s="16"/>
      <c r="AF23" s="14"/>
      <c r="AG23" s="15"/>
      <c r="AH23" s="16"/>
      <c r="AI23" s="14"/>
      <c r="AJ23" s="15"/>
      <c r="AK23" s="16"/>
      <c r="AL23" s="14"/>
      <c r="AM23" s="15"/>
      <c r="AN23" s="16"/>
      <c r="AQ23" s="37"/>
    </row>
    <row r="24" spans="2:43" ht="18.75" customHeight="1" x14ac:dyDescent="0.2">
      <c r="B24" s="1225"/>
      <c r="C24" s="1226"/>
      <c r="D24" s="1227"/>
      <c r="E24" s="14"/>
      <c r="F24" s="15"/>
      <c r="G24" s="16"/>
      <c r="H24" s="14"/>
      <c r="I24" s="15"/>
      <c r="J24" s="16"/>
      <c r="K24" s="14"/>
      <c r="L24" s="15"/>
      <c r="M24" s="16"/>
      <c r="N24" s="14"/>
      <c r="O24" s="15"/>
      <c r="P24" s="16"/>
      <c r="Q24" s="14"/>
      <c r="R24" s="15"/>
      <c r="S24" s="16"/>
      <c r="T24" s="14"/>
      <c r="U24" s="15"/>
      <c r="V24" s="16"/>
      <c r="W24" s="14"/>
      <c r="X24" s="15"/>
      <c r="Y24" s="16"/>
      <c r="Z24" s="14"/>
      <c r="AA24" s="15"/>
      <c r="AB24" s="16"/>
      <c r="AC24" s="14"/>
      <c r="AD24" s="15"/>
      <c r="AE24" s="16"/>
      <c r="AF24" s="14"/>
      <c r="AG24" s="15"/>
      <c r="AH24" s="16"/>
      <c r="AI24" s="14"/>
      <c r="AJ24" s="15"/>
      <c r="AK24" s="16"/>
      <c r="AL24" s="14"/>
      <c r="AM24" s="15"/>
      <c r="AN24" s="16"/>
      <c r="AQ24" s="37" t="s">
        <v>230</v>
      </c>
    </row>
    <row r="25" spans="2:43" ht="18.75" customHeight="1" x14ac:dyDescent="0.2">
      <c r="B25" s="1222" t="s">
        <v>1024</v>
      </c>
      <c r="C25" s="1223"/>
      <c r="D25" s="1224"/>
      <c r="E25" s="14"/>
      <c r="F25" s="15"/>
      <c r="G25" s="16"/>
      <c r="H25" s="14"/>
      <c r="I25" s="15"/>
      <c r="J25" s="16"/>
      <c r="K25" s="14"/>
      <c r="L25" s="15"/>
      <c r="M25" s="16"/>
      <c r="N25" s="14"/>
      <c r="O25" s="15"/>
      <c r="P25" s="16"/>
      <c r="Q25" s="14"/>
      <c r="R25" s="15"/>
      <c r="S25" s="16"/>
      <c r="T25" s="14"/>
      <c r="U25" s="15"/>
      <c r="V25" s="16"/>
      <c r="W25" s="14"/>
      <c r="X25" s="467"/>
      <c r="Y25" s="16"/>
      <c r="Z25" s="14"/>
      <c r="AA25" s="15"/>
      <c r="AB25" s="16"/>
      <c r="AC25" s="14"/>
      <c r="AD25" s="15"/>
      <c r="AE25" s="16"/>
      <c r="AF25" s="14"/>
      <c r="AG25" s="15"/>
      <c r="AH25" s="16"/>
      <c r="AI25" s="14"/>
      <c r="AJ25" s="15"/>
      <c r="AK25" s="16"/>
      <c r="AL25" s="14"/>
      <c r="AM25" s="15"/>
      <c r="AN25" s="16"/>
      <c r="AQ25" s="37" t="s">
        <v>230</v>
      </c>
    </row>
    <row r="26" spans="2:43" ht="18.75" customHeight="1" x14ac:dyDescent="0.2">
      <c r="B26" s="1225"/>
      <c r="C26" s="1226"/>
      <c r="D26" s="1227"/>
      <c r="E26" s="14"/>
      <c r="F26" s="15"/>
      <c r="G26" s="16"/>
      <c r="H26" s="14"/>
      <c r="I26" s="15"/>
      <c r="J26" s="16"/>
      <c r="K26" s="14"/>
      <c r="L26" s="15"/>
      <c r="M26" s="16"/>
      <c r="N26" s="14"/>
      <c r="O26" s="15"/>
      <c r="P26" s="16"/>
      <c r="Q26" s="14"/>
      <c r="R26" s="15"/>
      <c r="S26" s="16"/>
      <c r="T26" s="14"/>
      <c r="U26" s="15"/>
      <c r="V26" s="16"/>
      <c r="W26" s="14"/>
      <c r="X26" s="15"/>
      <c r="Y26" s="16"/>
      <c r="Z26" s="14"/>
      <c r="AA26" s="15"/>
      <c r="AB26" s="16"/>
      <c r="AC26" s="14"/>
      <c r="AD26" s="15"/>
      <c r="AE26" s="16"/>
      <c r="AF26" s="14"/>
      <c r="AG26" s="15"/>
      <c r="AH26" s="16"/>
      <c r="AI26" s="14"/>
      <c r="AJ26" s="15"/>
      <c r="AK26" s="16"/>
      <c r="AL26" s="14"/>
      <c r="AM26" s="15"/>
      <c r="AN26" s="16"/>
      <c r="AQ26" s="37" t="s">
        <v>230</v>
      </c>
    </row>
    <row r="27" spans="2:43" ht="16.5" customHeight="1" x14ac:dyDescent="0.2">
      <c r="C27" s="12" t="s">
        <v>199</v>
      </c>
    </row>
    <row r="28" spans="2:43" ht="16.5" customHeight="1" x14ac:dyDescent="0.2">
      <c r="C28" s="12" t="s">
        <v>200</v>
      </c>
    </row>
    <row r="29" spans="2:43" ht="16.5" customHeight="1" x14ac:dyDescent="0.2">
      <c r="AN29" s="151" t="s">
        <v>787</v>
      </c>
    </row>
    <row r="30" spans="2:43" ht="16.5" customHeight="1" x14ac:dyDescent="0.2"/>
    <row r="31" spans="2:43" ht="16.5" customHeight="1" x14ac:dyDescent="0.2"/>
  </sheetData>
  <mergeCells count="24">
    <mergeCell ref="W6:AH6"/>
    <mergeCell ref="AI6:AN6"/>
    <mergeCell ref="E4:Z4"/>
    <mergeCell ref="B26:D26"/>
    <mergeCell ref="B8:D8"/>
    <mergeCell ref="B9:D9"/>
    <mergeCell ref="B10:D10"/>
    <mergeCell ref="B11:D11"/>
    <mergeCell ref="B12:D12"/>
    <mergeCell ref="B13:D13"/>
    <mergeCell ref="B14:D14"/>
    <mergeCell ref="B15:D15"/>
    <mergeCell ref="B21:D21"/>
    <mergeCell ref="B16:D16"/>
    <mergeCell ref="B17:D17"/>
    <mergeCell ref="B6:D7"/>
    <mergeCell ref="K6:V6"/>
    <mergeCell ref="E6:J6"/>
    <mergeCell ref="B25:D25"/>
    <mergeCell ref="B18:D18"/>
    <mergeCell ref="B19:D19"/>
    <mergeCell ref="B22:D22"/>
    <mergeCell ref="B24:D24"/>
    <mergeCell ref="B20:D20"/>
  </mergeCells>
  <phoneticPr fontId="2"/>
  <pageMargins left="0.19685039370078741" right="0.19685039370078741" top="0.98425196850393704" bottom="0.35433070866141736" header="0.31496062992125984" footer="0.31496062992125984"/>
  <pageSetup paperSize="9" orientation="landscape"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D0C39-F638-45D8-B1AB-0A4F82A83245}">
  <dimension ref="A1:M68"/>
  <sheetViews>
    <sheetView workbookViewId="0">
      <selection activeCell="Q19" sqref="Q19"/>
    </sheetView>
  </sheetViews>
  <sheetFormatPr defaultRowHeight="13" x14ac:dyDescent="0.2"/>
  <cols>
    <col min="1" max="1" width="2.36328125" customWidth="1"/>
    <col min="2" max="2" width="4.26953125" customWidth="1"/>
    <col min="3" max="3" width="3.6328125" customWidth="1"/>
  </cols>
  <sheetData>
    <row r="1" spans="1:13" ht="18.5" customHeight="1" x14ac:dyDescent="0.2"/>
    <row r="2" spans="1:13" ht="18.5" customHeight="1" x14ac:dyDescent="0.2">
      <c r="A2" s="492" t="s">
        <v>958</v>
      </c>
      <c r="B2" s="492"/>
      <c r="C2" s="492"/>
      <c r="D2" s="492"/>
      <c r="E2" s="492"/>
      <c r="F2" s="492"/>
      <c r="G2" s="492"/>
      <c r="H2" s="492"/>
      <c r="I2" s="492"/>
      <c r="J2" s="492"/>
      <c r="K2" s="492"/>
      <c r="L2" s="492"/>
      <c r="M2" s="492"/>
    </row>
    <row r="3" spans="1:13" ht="18.5" customHeight="1" x14ac:dyDescent="0.2"/>
    <row r="4" spans="1:13" ht="18.5" customHeight="1" x14ac:dyDescent="0.2">
      <c r="A4" s="421" t="s">
        <v>948</v>
      </c>
      <c r="B4" t="s">
        <v>989</v>
      </c>
    </row>
    <row r="5" spans="1:13" ht="18.5" customHeight="1" x14ac:dyDescent="0.2">
      <c r="B5" s="421" t="s">
        <v>959</v>
      </c>
      <c r="C5" t="s">
        <v>964</v>
      </c>
    </row>
    <row r="6" spans="1:13" ht="18.5" customHeight="1" x14ac:dyDescent="0.2">
      <c r="C6" s="421" t="s">
        <v>965</v>
      </c>
      <c r="D6" t="s">
        <v>962</v>
      </c>
    </row>
    <row r="7" spans="1:13" ht="18.5" customHeight="1" x14ac:dyDescent="0.2">
      <c r="C7" s="421" t="s">
        <v>966</v>
      </c>
      <c r="D7" t="s">
        <v>963</v>
      </c>
    </row>
    <row r="8" spans="1:13" ht="18.5" customHeight="1" x14ac:dyDescent="0.2">
      <c r="B8" s="421" t="s">
        <v>960</v>
      </c>
      <c r="C8" t="s">
        <v>967</v>
      </c>
    </row>
    <row r="9" spans="1:13" ht="18.5" customHeight="1" x14ac:dyDescent="0.2">
      <c r="B9" s="421" t="s">
        <v>209</v>
      </c>
      <c r="C9" t="s">
        <v>968</v>
      </c>
    </row>
    <row r="10" spans="1:13" ht="18.5" customHeight="1" x14ac:dyDescent="0.2">
      <c r="B10" s="421"/>
      <c r="C10" s="421" t="s">
        <v>965</v>
      </c>
      <c r="D10" t="s">
        <v>968</v>
      </c>
    </row>
    <row r="11" spans="1:13" ht="18.5" customHeight="1" x14ac:dyDescent="0.2">
      <c r="B11" s="421"/>
      <c r="C11" s="421" t="s">
        <v>966</v>
      </c>
      <c r="D11" t="s">
        <v>969</v>
      </c>
    </row>
    <row r="12" spans="1:13" ht="18.5" customHeight="1" x14ac:dyDescent="0.2">
      <c r="B12" s="421" t="s">
        <v>210</v>
      </c>
      <c r="C12" t="s">
        <v>970</v>
      </c>
    </row>
    <row r="13" spans="1:13" ht="18.5" customHeight="1" x14ac:dyDescent="0.2">
      <c r="C13" s="421" t="s">
        <v>965</v>
      </c>
      <c r="D13" t="s">
        <v>971</v>
      </c>
    </row>
    <row r="14" spans="1:13" ht="18.5" customHeight="1" x14ac:dyDescent="0.2">
      <c r="C14" s="421" t="s">
        <v>966</v>
      </c>
      <c r="D14" t="s">
        <v>973</v>
      </c>
    </row>
    <row r="15" spans="1:13" ht="18.5" customHeight="1" x14ac:dyDescent="0.2">
      <c r="C15" s="421" t="s">
        <v>972</v>
      </c>
      <c r="D15" t="s">
        <v>970</v>
      </c>
    </row>
    <row r="16" spans="1:13" ht="18.5" customHeight="1" x14ac:dyDescent="0.2">
      <c r="B16" s="421" t="s">
        <v>211</v>
      </c>
      <c r="C16" t="s">
        <v>974</v>
      </c>
    </row>
    <row r="17" spans="1:4" ht="18.5" customHeight="1" x14ac:dyDescent="0.2">
      <c r="C17" s="421" t="s">
        <v>965</v>
      </c>
      <c r="D17" t="s">
        <v>976</v>
      </c>
    </row>
    <row r="18" spans="1:4" ht="18.5" customHeight="1" x14ac:dyDescent="0.2">
      <c r="C18" s="421" t="s">
        <v>966</v>
      </c>
      <c r="D18" t="s">
        <v>977</v>
      </c>
    </row>
    <row r="19" spans="1:4" ht="18.5" customHeight="1" x14ac:dyDescent="0.2">
      <c r="C19" s="421" t="s">
        <v>972</v>
      </c>
      <c r="D19" t="s">
        <v>978</v>
      </c>
    </row>
    <row r="20" spans="1:4" ht="18.5" customHeight="1" x14ac:dyDescent="0.2">
      <c r="C20" s="421" t="s">
        <v>975</v>
      </c>
      <c r="D20" t="s">
        <v>979</v>
      </c>
    </row>
    <row r="21" spans="1:4" ht="18.5" customHeight="1" x14ac:dyDescent="0.2">
      <c r="B21" s="421" t="s">
        <v>961</v>
      </c>
      <c r="C21" s="421" t="s">
        <v>984</v>
      </c>
    </row>
    <row r="22" spans="1:4" ht="18.5" customHeight="1" x14ac:dyDescent="0.2">
      <c r="B22" s="421" t="s">
        <v>980</v>
      </c>
      <c r="C22" t="s">
        <v>985</v>
      </c>
    </row>
    <row r="23" spans="1:4" ht="18.5" customHeight="1" x14ac:dyDescent="0.2">
      <c r="B23" s="421" t="s">
        <v>981</v>
      </c>
      <c r="C23" t="s">
        <v>986</v>
      </c>
    </row>
    <row r="24" spans="1:4" ht="18.5" customHeight="1" x14ac:dyDescent="0.2">
      <c r="C24" s="421" t="s">
        <v>965</v>
      </c>
    </row>
    <row r="25" spans="1:4" ht="18.5" customHeight="1" x14ac:dyDescent="0.2">
      <c r="C25" s="421" t="s">
        <v>966</v>
      </c>
    </row>
    <row r="26" spans="1:4" ht="18.5" customHeight="1" x14ac:dyDescent="0.2">
      <c r="C26" s="421" t="s">
        <v>972</v>
      </c>
    </row>
    <row r="27" spans="1:4" ht="18.5" customHeight="1" x14ac:dyDescent="0.2">
      <c r="B27" s="421" t="s">
        <v>982</v>
      </c>
      <c r="C27" t="s">
        <v>987</v>
      </c>
    </row>
    <row r="28" spans="1:4" ht="18.5" customHeight="1" x14ac:dyDescent="0.2">
      <c r="B28" s="421" t="s">
        <v>983</v>
      </c>
      <c r="C28" t="s">
        <v>988</v>
      </c>
    </row>
    <row r="29" spans="1:4" ht="18.5" customHeight="1" x14ac:dyDescent="0.2">
      <c r="A29" s="421" t="s">
        <v>949</v>
      </c>
      <c r="B29" s="421" t="s">
        <v>990</v>
      </c>
    </row>
    <row r="30" spans="1:4" ht="18.5" customHeight="1" x14ac:dyDescent="0.2">
      <c r="A30" s="421" t="s">
        <v>950</v>
      </c>
    </row>
    <row r="31" spans="1:4" ht="18.5" customHeight="1" x14ac:dyDescent="0.2">
      <c r="A31" s="421" t="s">
        <v>951</v>
      </c>
    </row>
    <row r="32" spans="1:4" ht="18.5" customHeight="1" x14ac:dyDescent="0.2">
      <c r="A32" s="421" t="s">
        <v>952</v>
      </c>
    </row>
    <row r="33" spans="1:1" ht="18.5" customHeight="1" x14ac:dyDescent="0.2">
      <c r="A33" s="421" t="s">
        <v>953</v>
      </c>
    </row>
    <row r="34" spans="1:1" ht="18.5" customHeight="1" x14ac:dyDescent="0.2">
      <c r="A34" s="421" t="s">
        <v>954</v>
      </c>
    </row>
    <row r="35" spans="1:1" ht="18.5" customHeight="1" x14ac:dyDescent="0.2">
      <c r="A35" s="421" t="s">
        <v>955</v>
      </c>
    </row>
    <row r="36" spans="1:1" ht="18.5" customHeight="1" x14ac:dyDescent="0.2">
      <c r="A36" s="421" t="s">
        <v>956</v>
      </c>
    </row>
    <row r="37" spans="1:1" ht="18.5" customHeight="1" x14ac:dyDescent="0.2">
      <c r="A37" s="421" t="s">
        <v>957</v>
      </c>
    </row>
    <row r="38" spans="1:1" ht="18.5" customHeight="1" x14ac:dyDescent="0.2"/>
    <row r="39" spans="1:1" ht="18.5" customHeight="1" x14ac:dyDescent="0.2"/>
    <row r="40" spans="1:1" ht="18.5" customHeight="1" x14ac:dyDescent="0.2"/>
    <row r="41" spans="1:1" ht="18.5" customHeight="1" x14ac:dyDescent="0.2"/>
    <row r="42" spans="1:1" ht="18.5" customHeight="1" x14ac:dyDescent="0.2"/>
    <row r="43" spans="1:1" ht="18.5" customHeight="1" x14ac:dyDescent="0.2"/>
    <row r="44" spans="1:1" ht="18.5" customHeight="1" x14ac:dyDescent="0.2"/>
    <row r="45" spans="1:1" ht="18.5" customHeight="1" x14ac:dyDescent="0.2"/>
    <row r="46" spans="1:1" ht="18.5" customHeight="1" x14ac:dyDescent="0.2"/>
    <row r="47" spans="1:1" ht="18.5" customHeight="1" x14ac:dyDescent="0.2"/>
    <row r="48" spans="1:1" ht="18.5" customHeight="1" x14ac:dyDescent="0.2"/>
    <row r="49" ht="18.5" customHeight="1" x14ac:dyDescent="0.2"/>
    <row r="50" ht="18.5" customHeight="1" x14ac:dyDescent="0.2"/>
    <row r="51" ht="18.5" customHeight="1" x14ac:dyDescent="0.2"/>
    <row r="52" ht="18.5" customHeight="1" x14ac:dyDescent="0.2"/>
    <row r="53" ht="18.5" customHeight="1" x14ac:dyDescent="0.2"/>
    <row r="54" ht="18.5" customHeight="1" x14ac:dyDescent="0.2"/>
    <row r="55" ht="18.5" customHeight="1" x14ac:dyDescent="0.2"/>
    <row r="56" ht="18.5" customHeight="1" x14ac:dyDescent="0.2"/>
    <row r="57" ht="18.5" customHeight="1" x14ac:dyDescent="0.2"/>
    <row r="58" ht="18.5" customHeight="1" x14ac:dyDescent="0.2"/>
    <row r="59" ht="18.5" customHeight="1" x14ac:dyDescent="0.2"/>
    <row r="60" ht="18.5" customHeight="1" x14ac:dyDescent="0.2"/>
    <row r="61" ht="18.5" customHeight="1" x14ac:dyDescent="0.2"/>
    <row r="62" ht="18.5" customHeight="1" x14ac:dyDescent="0.2"/>
    <row r="63" ht="18.5" customHeight="1" x14ac:dyDescent="0.2"/>
    <row r="64" ht="18.5" customHeight="1" x14ac:dyDescent="0.2"/>
    <row r="65" ht="18.5" customHeight="1" x14ac:dyDescent="0.2"/>
    <row r="66" ht="18.5" customHeight="1" x14ac:dyDescent="0.2"/>
    <row r="67" ht="18.5" customHeight="1" x14ac:dyDescent="0.2"/>
    <row r="68" ht="18.5" customHeight="1" x14ac:dyDescent="0.2"/>
  </sheetData>
  <mergeCells count="1">
    <mergeCell ref="A2:M2"/>
  </mergeCells>
  <phoneticPr fontId="66"/>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W58"/>
  <sheetViews>
    <sheetView showGridLines="0" view="pageBreakPreview" topLeftCell="A32" zoomScaleNormal="100" zoomScaleSheetLayoutView="100" workbookViewId="0">
      <selection activeCell="X25" sqref="X25"/>
    </sheetView>
  </sheetViews>
  <sheetFormatPr defaultColWidth="9" defaultRowHeight="13" x14ac:dyDescent="0.2"/>
  <cols>
    <col min="1" max="1" width="1.6328125" style="3" customWidth="1"/>
    <col min="2" max="2" width="2.36328125" style="3" customWidth="1"/>
    <col min="3" max="3" width="0.90625" style="3" customWidth="1"/>
    <col min="4" max="4" width="16.81640625" style="3" customWidth="1"/>
    <col min="5" max="5" width="16.26953125" style="3" customWidth="1"/>
    <col min="6" max="6" width="0.7265625" style="3" customWidth="1"/>
    <col min="7" max="7" width="10.7265625" style="3" customWidth="1"/>
    <col min="8" max="8" width="7.26953125" style="3" customWidth="1"/>
    <col min="9" max="11" width="4.453125" style="3" customWidth="1"/>
    <col min="12" max="12" width="4.453125" style="65" customWidth="1"/>
    <col min="13" max="16" width="4.6328125" style="65" customWidth="1"/>
    <col min="17" max="17" width="0.6328125" style="65" customWidth="1"/>
    <col min="18" max="18" width="1.08984375" style="65" customWidth="1"/>
    <col min="19" max="19" width="2.7265625" style="3" customWidth="1"/>
    <col min="20" max="16384" width="9" style="3"/>
  </cols>
  <sheetData>
    <row r="1" spans="2:23" ht="15" customHeight="1" x14ac:dyDescent="0.2">
      <c r="B1" s="113" t="s">
        <v>548</v>
      </c>
    </row>
    <row r="2" spans="2:23" ht="9.75" customHeight="1" x14ac:dyDescent="0.2">
      <c r="B2" s="114"/>
      <c r="C2" s="68"/>
      <c r="D2" s="68"/>
      <c r="E2" s="68"/>
      <c r="F2" s="68"/>
      <c r="G2" s="68"/>
      <c r="H2" s="68"/>
      <c r="I2" s="68"/>
      <c r="J2" s="115"/>
      <c r="K2" s="115"/>
      <c r="L2" s="116"/>
      <c r="M2" s="116"/>
      <c r="N2" s="116"/>
      <c r="O2" s="116"/>
      <c r="P2" s="116"/>
      <c r="Q2" s="70"/>
      <c r="T2" s="65"/>
    </row>
    <row r="3" spans="2:23" x14ac:dyDescent="0.2">
      <c r="B3" s="114"/>
      <c r="I3" s="676" t="s">
        <v>843</v>
      </c>
      <c r="J3" s="676"/>
      <c r="K3" s="40"/>
      <c r="L3" s="3" t="s">
        <v>212</v>
      </c>
      <c r="M3" s="40"/>
      <c r="N3" s="117" t="s">
        <v>549</v>
      </c>
      <c r="O3" s="40"/>
      <c r="P3" s="117" t="s">
        <v>550</v>
      </c>
      <c r="Q3" s="118"/>
      <c r="T3" s="37" t="s">
        <v>232</v>
      </c>
    </row>
    <row r="4" spans="2:23" x14ac:dyDescent="0.2">
      <c r="B4" s="114"/>
      <c r="C4" s="46" t="s">
        <v>512</v>
      </c>
      <c r="J4" s="38"/>
      <c r="K4" s="38"/>
      <c r="L4" s="3"/>
      <c r="M4" s="3"/>
      <c r="N4" s="3"/>
      <c r="O4" s="3"/>
      <c r="P4" s="38"/>
      <c r="Q4" s="118"/>
    </row>
    <row r="5" spans="2:23" x14ac:dyDescent="0.2">
      <c r="B5" s="114"/>
      <c r="C5" s="3" t="s">
        <v>519</v>
      </c>
      <c r="Q5" s="118"/>
    </row>
    <row r="6" spans="2:23" ht="12" customHeight="1" x14ac:dyDescent="0.2">
      <c r="B6" s="114"/>
      <c r="Q6" s="118"/>
    </row>
    <row r="7" spans="2:23" ht="20.25" customHeight="1" x14ac:dyDescent="0.2">
      <c r="B7" s="114"/>
      <c r="H7" s="3" t="s">
        <v>551</v>
      </c>
      <c r="Q7" s="118"/>
    </row>
    <row r="8" spans="2:23" ht="20.25" customHeight="1" x14ac:dyDescent="0.2">
      <c r="B8" s="114"/>
      <c r="H8" s="3" t="s">
        <v>531</v>
      </c>
      <c r="I8" s="660" t="str">
        <f>IF(基本情報!F9="","",基本情報!F9)</f>
        <v/>
      </c>
      <c r="J8" s="660"/>
      <c r="K8" s="660"/>
      <c r="L8" s="660"/>
      <c r="M8" s="660"/>
      <c r="N8" s="660"/>
      <c r="O8" s="660"/>
      <c r="P8" s="660"/>
      <c r="Q8" s="118"/>
      <c r="T8" s="3" t="s">
        <v>233</v>
      </c>
    </row>
    <row r="9" spans="2:23" ht="20.25" customHeight="1" x14ac:dyDescent="0.2">
      <c r="B9" s="114"/>
      <c r="H9" s="3" t="s">
        <v>97</v>
      </c>
      <c r="I9" s="44"/>
      <c r="J9" s="657" t="str">
        <f>IF(基本情報!F6="","",基本情報!F6)</f>
        <v/>
      </c>
      <c r="K9" s="657"/>
      <c r="L9" s="657"/>
      <c r="M9" s="657"/>
      <c r="N9" s="680"/>
      <c r="O9" s="680"/>
      <c r="P9" s="680"/>
      <c r="Q9" s="118"/>
      <c r="T9" s="65" t="s">
        <v>258</v>
      </c>
    </row>
    <row r="10" spans="2:23" ht="20.25" customHeight="1" x14ac:dyDescent="0.2">
      <c r="B10" s="114"/>
      <c r="H10" s="3" t="s">
        <v>552</v>
      </c>
      <c r="I10" s="662" t="str">
        <f>IF(基本情報!G7="","",基本情報!G7)</f>
        <v/>
      </c>
      <c r="J10" s="662"/>
      <c r="K10" s="662"/>
      <c r="L10" s="674" t="str">
        <f>IF(基本情報!K7="","",基本情報!K7)</f>
        <v/>
      </c>
      <c r="M10" s="674"/>
      <c r="N10" s="674"/>
      <c r="O10" s="674"/>
      <c r="Q10" s="118"/>
      <c r="T10" s="65" t="s">
        <v>258</v>
      </c>
    </row>
    <row r="11" spans="2:23" ht="5.5" customHeight="1" x14ac:dyDescent="0.2">
      <c r="B11" s="114"/>
      <c r="I11" s="675" t="s">
        <v>502</v>
      </c>
      <c r="J11" s="675"/>
      <c r="K11" s="667" t="s">
        <v>502</v>
      </c>
      <c r="L11" s="667"/>
      <c r="M11" s="667"/>
      <c r="N11" s="667"/>
      <c r="O11" s="667"/>
      <c r="Q11" s="118"/>
    </row>
    <row r="12" spans="2:23" ht="12.75" customHeight="1" x14ac:dyDescent="0.2">
      <c r="B12" s="114"/>
      <c r="H12" s="3" t="str">
        <f>IF(基本情報!B12="","","（"&amp;基本情報!B12&amp;"）")</f>
        <v>（リース事業者）</v>
      </c>
      <c r="Q12" s="118"/>
    </row>
    <row r="13" spans="2:23" ht="20.25" customHeight="1" x14ac:dyDescent="0.2">
      <c r="B13" s="114"/>
      <c r="H13" s="3" t="str">
        <f>IF(H12="","",V13)</f>
        <v>住　所</v>
      </c>
      <c r="I13" s="657" t="str">
        <f>IF(基本情報!O$12=1,基本情報!F$15,IF(基本情報!O$18=1,基本情報!F$21,""))</f>
        <v/>
      </c>
      <c r="J13" s="657"/>
      <c r="K13" s="657"/>
      <c r="L13" s="657"/>
      <c r="M13" s="657"/>
      <c r="N13" s="657"/>
      <c r="O13" s="657"/>
      <c r="P13" s="657"/>
      <c r="Q13" s="118"/>
      <c r="T13" s="3" t="s">
        <v>233</v>
      </c>
      <c r="V13" s="134" t="s">
        <v>567</v>
      </c>
      <c r="W13" s="134"/>
    </row>
    <row r="14" spans="2:23" ht="20.25" customHeight="1" x14ac:dyDescent="0.2">
      <c r="B14" s="114"/>
      <c r="H14" s="3" t="str">
        <f t="shared" ref="H14:H15" si="0">IF(H13="","",V14)</f>
        <v>会社名</v>
      </c>
      <c r="J14" s="657" t="str">
        <f>IF(基本情報!O$12=1,基本情報!F$12,IF(基本情報!O$18=1,基本情報!F$18,""))</f>
        <v/>
      </c>
      <c r="K14" s="657"/>
      <c r="L14" s="657"/>
      <c r="M14" s="657"/>
      <c r="N14" s="657"/>
      <c r="O14" s="657"/>
      <c r="P14" s="657"/>
      <c r="Q14" s="118"/>
      <c r="T14" s="65" t="s">
        <v>258</v>
      </c>
      <c r="V14" s="134" t="s">
        <v>97</v>
      </c>
      <c r="W14" s="134"/>
    </row>
    <row r="15" spans="2:23" ht="20.25" customHeight="1" x14ac:dyDescent="0.2">
      <c r="B15" s="114"/>
      <c r="H15" s="3" t="str">
        <f t="shared" si="0"/>
        <v>氏　名</v>
      </c>
      <c r="I15" s="662" t="str">
        <f>IF(基本情報!O$12=1,基本情報!G$13,IF(基本情報!O$18=1,基本情報!G$19,""))</f>
        <v/>
      </c>
      <c r="J15" s="662"/>
      <c r="K15" s="662"/>
      <c r="L15" s="674" t="str">
        <f>IF(基本情報!O$12=1,基本情報!K$13,IF(基本情報!O$18=1,基本情報!K$19,""))</f>
        <v/>
      </c>
      <c r="M15" s="674"/>
      <c r="N15" s="674"/>
      <c r="O15" s="674"/>
      <c r="P15" s="3"/>
      <c r="Q15" s="118"/>
      <c r="T15" s="65" t="s">
        <v>258</v>
      </c>
      <c r="V15" s="134" t="s">
        <v>568</v>
      </c>
      <c r="W15" s="135"/>
    </row>
    <row r="16" spans="2:23" ht="4.1500000000000004" customHeight="1" x14ac:dyDescent="0.2">
      <c r="B16" s="114"/>
      <c r="I16" s="675" t="s">
        <v>502</v>
      </c>
      <c r="J16" s="675"/>
      <c r="K16" s="667" t="s">
        <v>502</v>
      </c>
      <c r="L16" s="667"/>
      <c r="M16" s="667"/>
      <c r="N16" s="667"/>
      <c r="O16" s="667"/>
      <c r="Q16" s="118"/>
      <c r="V16" s="134"/>
      <c r="W16" s="134"/>
    </row>
    <row r="17" spans="2:23" ht="12.75" customHeight="1" x14ac:dyDescent="0.2">
      <c r="B17" s="114"/>
      <c r="H17" s="3" t="str">
        <f>IF(基本情報!B18="","","（"&amp;基本情報!B18&amp;"）")</f>
        <v/>
      </c>
      <c r="Q17" s="118"/>
      <c r="V17" s="134"/>
      <c r="W17" s="134"/>
    </row>
    <row r="18" spans="2:23" ht="19.5" customHeight="1" x14ac:dyDescent="0.2">
      <c r="B18" s="114"/>
      <c r="H18" s="3" t="str">
        <f>IF(H17="","",V18)</f>
        <v/>
      </c>
      <c r="I18" s="657" t="str">
        <f>IF(基本情報!O$12=2,基本情報!F$15,IF(基本情報!O$18=2,基本情報!F$21,""))</f>
        <v/>
      </c>
      <c r="J18" s="657"/>
      <c r="K18" s="657"/>
      <c r="L18" s="657"/>
      <c r="M18" s="657"/>
      <c r="N18" s="657"/>
      <c r="O18" s="657"/>
      <c r="P18" s="657"/>
      <c r="Q18" s="118"/>
      <c r="T18" s="3" t="s">
        <v>233</v>
      </c>
      <c r="V18" s="134" t="s">
        <v>567</v>
      </c>
      <c r="W18" s="134"/>
    </row>
    <row r="19" spans="2:23" ht="19.5" customHeight="1" x14ac:dyDescent="0.2">
      <c r="B19" s="114"/>
      <c r="H19" s="3" t="str">
        <f t="shared" ref="H19:H20" si="1">IF(H18="","",V19)</f>
        <v/>
      </c>
      <c r="J19" s="657" t="str">
        <f>IF(基本情報!O$12=2,基本情報!F$12,IF(基本情報!O$18=2,基本情報!F$18,""))</f>
        <v/>
      </c>
      <c r="K19" s="657"/>
      <c r="L19" s="657"/>
      <c r="M19" s="657"/>
      <c r="N19" s="657"/>
      <c r="O19" s="657"/>
      <c r="P19" s="657"/>
      <c r="Q19" s="118"/>
      <c r="T19" s="65" t="s">
        <v>258</v>
      </c>
      <c r="V19" s="134" t="s">
        <v>97</v>
      </c>
      <c r="W19" s="134"/>
    </row>
    <row r="20" spans="2:23" ht="19.5" customHeight="1" x14ac:dyDescent="0.2">
      <c r="B20" s="114"/>
      <c r="H20" s="3" t="str">
        <f t="shared" si="1"/>
        <v/>
      </c>
      <c r="I20" s="662" t="str">
        <f>IF(基本情報!O$12=2,基本情報!G$13,IF(基本情報!O$18=2,基本情報!G$19,""))</f>
        <v/>
      </c>
      <c r="J20" s="662"/>
      <c r="K20" s="662"/>
      <c r="L20" s="674" t="str">
        <f>IF(基本情報!O$12=2,基本情報!K$13,IF(基本情報!O$18=2,基本情報!K$19,""))</f>
        <v/>
      </c>
      <c r="M20" s="674"/>
      <c r="N20" s="674"/>
      <c r="O20" s="674"/>
      <c r="P20" s="3" t="str">
        <f>IF(I18="","","㊞")</f>
        <v/>
      </c>
      <c r="Q20" s="118"/>
      <c r="T20" s="65" t="s">
        <v>258</v>
      </c>
      <c r="V20" s="134" t="s">
        <v>568</v>
      </c>
      <c r="W20" s="135"/>
    </row>
    <row r="21" spans="2:23" ht="7.5" customHeight="1" x14ac:dyDescent="0.2">
      <c r="B21" s="114"/>
      <c r="I21" s="675" t="s">
        <v>502</v>
      </c>
      <c r="J21" s="675"/>
      <c r="K21" s="667" t="s">
        <v>502</v>
      </c>
      <c r="L21" s="667"/>
      <c r="M21" s="667"/>
      <c r="N21" s="667"/>
      <c r="O21" s="667"/>
      <c r="Q21" s="118"/>
      <c r="V21"/>
      <c r="W21"/>
    </row>
    <row r="22" spans="2:23" ht="7.5" customHeight="1" x14ac:dyDescent="0.2">
      <c r="B22" s="114"/>
      <c r="Q22" s="118"/>
    </row>
    <row r="23" spans="2:23" ht="25.5" x14ac:dyDescent="0.2">
      <c r="B23" s="114"/>
      <c r="C23" s="663" t="s">
        <v>553</v>
      </c>
      <c r="D23" s="663"/>
      <c r="E23" s="663"/>
      <c r="F23" s="663"/>
      <c r="G23" s="663"/>
      <c r="H23" s="663"/>
      <c r="I23" s="663"/>
      <c r="J23" s="663"/>
      <c r="K23" s="663"/>
      <c r="L23" s="663"/>
      <c r="M23" s="663"/>
      <c r="N23" s="663"/>
      <c r="O23" s="663"/>
      <c r="P23" s="663"/>
      <c r="Q23" s="118"/>
    </row>
    <row r="24" spans="2:23" ht="9.75" customHeight="1" x14ac:dyDescent="0.2">
      <c r="B24" s="114"/>
      <c r="Q24" s="118"/>
    </row>
    <row r="25" spans="2:23" ht="75.5" customHeight="1" x14ac:dyDescent="0.2">
      <c r="B25" s="114"/>
      <c r="D25" s="666" t="s">
        <v>1083</v>
      </c>
      <c r="E25" s="666"/>
      <c r="F25" s="666"/>
      <c r="G25" s="666"/>
      <c r="H25" s="666"/>
      <c r="I25" s="666"/>
      <c r="J25" s="666"/>
      <c r="K25" s="666"/>
      <c r="L25" s="666"/>
      <c r="M25" s="666"/>
      <c r="N25" s="666"/>
      <c r="O25" s="666"/>
      <c r="P25" s="666"/>
      <c r="Q25" s="118"/>
    </row>
    <row r="26" spans="2:23" ht="4.9000000000000004" customHeight="1" x14ac:dyDescent="0.2">
      <c r="B26" s="114"/>
      <c r="Q26" s="118"/>
    </row>
    <row r="27" spans="2:23" ht="16.5" customHeight="1" x14ac:dyDescent="0.2">
      <c r="B27" s="114"/>
      <c r="C27" s="120"/>
      <c r="D27" s="121" t="s">
        <v>554</v>
      </c>
      <c r="E27" s="8"/>
      <c r="F27" s="121"/>
      <c r="G27" s="664" t="str">
        <f>IF(基本情報!F24="","",基本情報!F24)</f>
        <v/>
      </c>
      <c r="H27" s="664"/>
      <c r="I27" s="664"/>
      <c r="J27" s="664"/>
      <c r="K27" s="664"/>
      <c r="L27" s="664"/>
      <c r="M27" s="664"/>
      <c r="N27" s="664"/>
      <c r="O27" s="664"/>
      <c r="P27" s="665"/>
      <c r="Q27" s="118"/>
      <c r="T27" s="3" t="s">
        <v>233</v>
      </c>
    </row>
    <row r="28" spans="2:23" ht="16.5" customHeight="1" x14ac:dyDescent="0.2">
      <c r="B28" s="114"/>
      <c r="C28" s="122"/>
      <c r="D28" s="121" t="s">
        <v>555</v>
      </c>
      <c r="E28" s="8"/>
      <c r="F28" s="121"/>
      <c r="G28" s="664" t="str">
        <f>IF(基本情報!F25="","",基本情報!F25)</f>
        <v/>
      </c>
      <c r="H28" s="664"/>
      <c r="I28" s="664"/>
      <c r="J28" s="664"/>
      <c r="K28" s="664"/>
      <c r="L28" s="664"/>
      <c r="M28" s="664"/>
      <c r="N28" s="664"/>
      <c r="O28" s="664"/>
      <c r="P28" s="665"/>
      <c r="Q28" s="118"/>
      <c r="T28" s="65" t="s">
        <v>261</v>
      </c>
    </row>
    <row r="29" spans="2:23" ht="16.5" customHeight="1" x14ac:dyDescent="0.2">
      <c r="B29" s="114"/>
      <c r="C29" s="69"/>
      <c r="D29" s="121" t="s">
        <v>556</v>
      </c>
      <c r="E29" s="8"/>
      <c r="F29" s="121"/>
      <c r="G29" s="51" t="str">
        <f>IF(基本情報!F26="","","〒"&amp;基本情報!F26&amp;基本情報!G26&amp;基本情報!H26)</f>
        <v/>
      </c>
      <c r="H29" s="681" t="str">
        <f>IF(基本情報!F27="","","東京都"&amp;"  "&amp;基本情報!F27&amp;"  "&amp;基本情報!F28)</f>
        <v/>
      </c>
      <c r="I29" s="681"/>
      <c r="J29" s="681"/>
      <c r="K29" s="681"/>
      <c r="L29" s="681"/>
      <c r="M29" s="681"/>
      <c r="N29" s="681"/>
      <c r="O29" s="681"/>
      <c r="P29" s="682"/>
      <c r="Q29" s="118"/>
      <c r="T29" s="65" t="s">
        <v>261</v>
      </c>
    </row>
    <row r="30" spans="2:23" ht="16.5" customHeight="1" x14ac:dyDescent="0.2">
      <c r="B30" s="114"/>
      <c r="C30" s="120"/>
      <c r="D30" s="68"/>
      <c r="E30" s="123"/>
      <c r="G30" s="68" t="s">
        <v>946</v>
      </c>
      <c r="H30" s="68"/>
      <c r="I30" s="68"/>
      <c r="K30" s="677" t="str">
        <f>IF(基本情報!F29="","",基本情報!F29)</f>
        <v/>
      </c>
      <c r="L30" s="677"/>
      <c r="M30" s="677"/>
      <c r="N30" s="677"/>
      <c r="O30" s="124" t="s">
        <v>557</v>
      </c>
      <c r="P30" s="125" t="s">
        <v>523</v>
      </c>
      <c r="Q30" s="118"/>
      <c r="T30" s="65" t="s">
        <v>261</v>
      </c>
    </row>
    <row r="31" spans="2:23" ht="16.5" customHeight="1" x14ac:dyDescent="0.2">
      <c r="B31" s="114"/>
      <c r="C31" s="114"/>
      <c r="D31" s="3" t="s">
        <v>558</v>
      </c>
      <c r="E31" s="123"/>
      <c r="G31" s="3" t="s">
        <v>559</v>
      </c>
      <c r="K31" s="678" t="str">
        <f>IF(基本情報!F32="","",基本情報!F32)</f>
        <v/>
      </c>
      <c r="L31" s="678"/>
      <c r="M31" s="678"/>
      <c r="N31" s="678"/>
      <c r="O31" s="126" t="s">
        <v>557</v>
      </c>
      <c r="P31" s="127" t="s">
        <v>569</v>
      </c>
      <c r="Q31" s="118"/>
      <c r="T31" s="65" t="s">
        <v>261</v>
      </c>
    </row>
    <row r="32" spans="2:23" ht="16.5" customHeight="1" x14ac:dyDescent="0.2">
      <c r="B32" s="114"/>
      <c r="C32" s="69"/>
      <c r="D32" s="84"/>
      <c r="E32" s="128"/>
      <c r="F32" s="69"/>
      <c r="G32" s="84" t="s">
        <v>560</v>
      </c>
      <c r="H32" s="84"/>
      <c r="I32" s="84"/>
      <c r="J32" s="84"/>
      <c r="K32" s="679">
        <f>IF(基本情報!F35="","",基本情報!F35)</f>
        <v>0</v>
      </c>
      <c r="L32" s="679"/>
      <c r="M32" s="679"/>
      <c r="N32" s="679"/>
      <c r="O32" s="129" t="s">
        <v>557</v>
      </c>
      <c r="P32" s="130"/>
      <c r="Q32" s="118"/>
      <c r="T32" s="65" t="s">
        <v>261</v>
      </c>
    </row>
    <row r="33" spans="2:20" ht="30.75" customHeight="1" x14ac:dyDescent="0.2">
      <c r="B33" s="114"/>
      <c r="C33" s="122"/>
      <c r="D33" s="672" t="s">
        <v>520</v>
      </c>
      <c r="E33" s="683"/>
      <c r="F33" s="121"/>
      <c r="G33" s="121"/>
      <c r="H33" s="121"/>
      <c r="I33" s="121"/>
      <c r="J33" s="121"/>
      <c r="K33" s="684" t="str">
        <f>IF(基本情報!F36="","",基本情報!F36)</f>
        <v/>
      </c>
      <c r="L33" s="684"/>
      <c r="M33" s="684"/>
      <c r="N33" s="684"/>
      <c r="O33" s="670" t="s">
        <v>93</v>
      </c>
      <c r="P33" s="671"/>
      <c r="Q33" s="118"/>
      <c r="T33" s="65" t="s">
        <v>261</v>
      </c>
    </row>
    <row r="34" spans="2:20" ht="30.75" customHeight="1" x14ac:dyDescent="0.2">
      <c r="B34" s="114"/>
      <c r="C34" s="122"/>
      <c r="D34" s="672" t="s">
        <v>521</v>
      </c>
      <c r="E34" s="673"/>
      <c r="F34" s="84"/>
      <c r="G34" s="84"/>
      <c r="H34" s="84"/>
      <c r="I34" s="84"/>
      <c r="J34" s="84"/>
      <c r="K34" s="684" t="str">
        <f>IF(基本情報!F38="","",基本情報!F38)</f>
        <v/>
      </c>
      <c r="L34" s="684"/>
      <c r="M34" s="684"/>
      <c r="N34" s="684"/>
      <c r="O34" s="670" t="s">
        <v>25</v>
      </c>
      <c r="P34" s="671"/>
      <c r="Q34" s="118"/>
    </row>
    <row r="35" spans="2:20" ht="26.5" customHeight="1" x14ac:dyDescent="0.2">
      <c r="B35" s="114"/>
      <c r="C35" s="61"/>
      <c r="D35" s="668" t="s">
        <v>388</v>
      </c>
      <c r="E35" s="62" t="s">
        <v>392</v>
      </c>
      <c r="F35" s="84"/>
      <c r="G35" s="84"/>
      <c r="H35" s="84"/>
      <c r="I35" s="84"/>
      <c r="J35" s="84"/>
      <c r="K35" s="686" t="str">
        <f>IF(基本情報!F39="","",基本情報!F39)</f>
        <v/>
      </c>
      <c r="L35" s="686"/>
      <c r="M35" s="686"/>
      <c r="N35" s="686"/>
      <c r="O35" s="687" t="s">
        <v>286</v>
      </c>
      <c r="P35" s="688"/>
      <c r="Q35" s="118"/>
      <c r="T35" s="65"/>
    </row>
    <row r="36" spans="2:20" ht="26.5" customHeight="1" x14ac:dyDescent="0.2">
      <c r="B36" s="114"/>
      <c r="C36" s="69"/>
      <c r="D36" s="669"/>
      <c r="E36" s="50" t="s">
        <v>393</v>
      </c>
      <c r="F36" s="84"/>
      <c r="G36" s="84"/>
      <c r="H36" s="84"/>
      <c r="I36" s="84"/>
      <c r="J36" s="121"/>
      <c r="K36" s="685" t="str">
        <f>IF(基本情報!F40="","",基本情報!F40)</f>
        <v/>
      </c>
      <c r="L36" s="685"/>
      <c r="M36" s="685"/>
      <c r="N36" s="685"/>
      <c r="O36" s="670" t="s">
        <v>389</v>
      </c>
      <c r="P36" s="671"/>
      <c r="Q36" s="118"/>
      <c r="T36" s="65"/>
    </row>
    <row r="37" spans="2:20" ht="16.5" customHeight="1" x14ac:dyDescent="0.2">
      <c r="B37" s="114"/>
      <c r="C37" s="114"/>
      <c r="E37" s="123"/>
      <c r="F37" s="68"/>
      <c r="G37" s="68" t="s">
        <v>561</v>
      </c>
      <c r="H37" s="661" t="str">
        <f>IF(基本情報!F45="","",基本情報!F45)</f>
        <v/>
      </c>
      <c r="I37" s="661"/>
      <c r="J37" s="661"/>
      <c r="K37" s="661"/>
      <c r="L37" s="661"/>
      <c r="M37" s="661"/>
      <c r="N37" s="661"/>
      <c r="O37" s="661"/>
      <c r="P37" s="70"/>
      <c r="Q37" s="118"/>
      <c r="T37" s="3" t="s">
        <v>233</v>
      </c>
    </row>
    <row r="38" spans="2:20" ht="16.5" customHeight="1" x14ac:dyDescent="0.2">
      <c r="B38" s="114"/>
      <c r="C38" s="114"/>
      <c r="D38" s="46" t="s">
        <v>95</v>
      </c>
      <c r="E38" s="123"/>
      <c r="G38" s="46" t="s">
        <v>872</v>
      </c>
      <c r="H38" s="657" t="str">
        <f>IF(基本情報!F48="","",基本情報!F48)</f>
        <v/>
      </c>
      <c r="I38" s="657"/>
      <c r="J38" s="657"/>
      <c r="K38" s="657"/>
      <c r="L38" s="657"/>
      <c r="M38" s="657"/>
      <c r="N38" s="657"/>
      <c r="O38" s="657"/>
      <c r="P38" s="118"/>
      <c r="Q38" s="118"/>
      <c r="T38" s="65" t="s">
        <v>261</v>
      </c>
    </row>
    <row r="39" spans="2:20" ht="16.5" customHeight="1" x14ac:dyDescent="0.2">
      <c r="B39" s="114"/>
      <c r="C39" s="114"/>
      <c r="E39" s="123"/>
      <c r="G39" s="51" t="s">
        <v>562</v>
      </c>
      <c r="H39" s="660" t="str">
        <f>IF(基本情報!F49="","",基本情報!F49)</f>
        <v/>
      </c>
      <c r="I39" s="660"/>
      <c r="J39" s="660"/>
      <c r="K39" s="660"/>
      <c r="L39" s="660"/>
      <c r="M39" s="660"/>
      <c r="N39" s="660"/>
      <c r="O39" s="660"/>
      <c r="P39" s="118"/>
      <c r="Q39" s="118"/>
      <c r="T39" s="65" t="s">
        <v>261</v>
      </c>
    </row>
    <row r="40" spans="2:20" ht="16.5" customHeight="1" x14ac:dyDescent="0.2">
      <c r="B40" s="114"/>
      <c r="C40" s="114"/>
      <c r="E40" s="123"/>
      <c r="G40" s="3" t="s">
        <v>563</v>
      </c>
      <c r="H40" s="658" t="str">
        <f>IF(基本情報!F52="","",基本情報!F52)</f>
        <v/>
      </c>
      <c r="I40" s="658"/>
      <c r="J40" s="658"/>
      <c r="K40" s="658"/>
      <c r="L40" s="658"/>
      <c r="M40" s="3" t="s">
        <v>564</v>
      </c>
      <c r="N40" s="3"/>
      <c r="O40" s="3"/>
      <c r="P40" s="118"/>
      <c r="Q40" s="118"/>
      <c r="T40" s="65" t="s">
        <v>261</v>
      </c>
    </row>
    <row r="41" spans="2:20" ht="16.5" customHeight="1" x14ac:dyDescent="0.2">
      <c r="B41" s="114"/>
      <c r="C41" s="114"/>
      <c r="E41" s="123"/>
      <c r="G41" s="3" t="s">
        <v>565</v>
      </c>
      <c r="H41" s="658" t="str">
        <f>IF(基本情報!F53="","",基本情報!F53)</f>
        <v/>
      </c>
      <c r="I41" s="658"/>
      <c r="J41" s="658"/>
      <c r="K41" s="658"/>
      <c r="L41" s="658"/>
      <c r="M41" s="3" t="s">
        <v>564</v>
      </c>
      <c r="N41" s="3"/>
      <c r="O41" s="3"/>
      <c r="P41" s="118"/>
      <c r="Q41" s="118"/>
      <c r="T41" s="65" t="s">
        <v>261</v>
      </c>
    </row>
    <row r="42" spans="2:20" ht="16.5" customHeight="1" x14ac:dyDescent="0.2">
      <c r="B42" s="114"/>
      <c r="C42" s="69"/>
      <c r="D42" s="84"/>
      <c r="E42" s="128"/>
      <c r="G42" s="131" t="s">
        <v>94</v>
      </c>
      <c r="H42" s="659" t="str">
        <f>IF(基本情報!F55="","",基本情報!F55)</f>
        <v/>
      </c>
      <c r="I42" s="659"/>
      <c r="J42" s="659"/>
      <c r="K42" s="659"/>
      <c r="L42" s="659"/>
      <c r="M42" s="659"/>
      <c r="N42" s="659"/>
      <c r="O42" s="65" t="s">
        <v>564</v>
      </c>
      <c r="P42" s="118"/>
      <c r="Q42" s="118"/>
      <c r="T42" s="65" t="s">
        <v>261</v>
      </c>
    </row>
    <row r="43" spans="2:20" ht="13.5" customHeight="1" x14ac:dyDescent="0.2">
      <c r="B43" s="114"/>
      <c r="C43" s="120"/>
      <c r="D43" s="68" t="s">
        <v>566</v>
      </c>
      <c r="F43" s="68"/>
      <c r="G43" s="68"/>
      <c r="H43" s="68"/>
      <c r="I43" s="68"/>
      <c r="J43" s="68"/>
      <c r="K43" s="68"/>
      <c r="L43" s="132"/>
      <c r="M43" s="132"/>
      <c r="N43" s="132"/>
      <c r="O43" s="132"/>
      <c r="P43" s="70"/>
      <c r="Q43" s="118"/>
    </row>
    <row r="44" spans="2:20" ht="13.5" customHeight="1" x14ac:dyDescent="0.2">
      <c r="B44" s="114"/>
      <c r="C44" s="114"/>
      <c r="P44" s="118"/>
      <c r="Q44" s="118"/>
    </row>
    <row r="45" spans="2:20" ht="28" customHeight="1" x14ac:dyDescent="0.2">
      <c r="B45" s="114"/>
      <c r="C45" s="114"/>
      <c r="P45" s="118"/>
      <c r="Q45" s="118"/>
    </row>
    <row r="46" spans="2:20" ht="9.65" customHeight="1" x14ac:dyDescent="0.2">
      <c r="B46" s="114"/>
      <c r="C46" s="114"/>
      <c r="P46" s="118"/>
      <c r="Q46" s="118"/>
    </row>
    <row r="47" spans="2:20" ht="13.5" customHeight="1" x14ac:dyDescent="0.2">
      <c r="B47" s="114"/>
      <c r="C47" s="114"/>
      <c r="P47" s="118"/>
      <c r="Q47" s="118"/>
    </row>
    <row r="48" spans="2:20" ht="13.5" customHeight="1" x14ac:dyDescent="0.2">
      <c r="B48" s="114"/>
      <c r="C48" s="69"/>
      <c r="D48" s="84"/>
      <c r="E48" s="84"/>
      <c r="F48" s="84"/>
      <c r="G48" s="84"/>
      <c r="H48" s="84"/>
      <c r="I48" s="84"/>
      <c r="J48" s="84"/>
      <c r="K48" s="84"/>
      <c r="L48" s="72"/>
      <c r="M48" s="72"/>
      <c r="N48" s="72"/>
      <c r="O48" s="72"/>
      <c r="P48" s="71"/>
      <c r="Q48" s="118"/>
    </row>
    <row r="49" spans="2:18" ht="6.75" customHeight="1" x14ac:dyDescent="0.2">
      <c r="B49" s="69"/>
      <c r="C49" s="84"/>
      <c r="D49" s="84"/>
      <c r="E49" s="84"/>
      <c r="F49" s="84"/>
      <c r="G49" s="84"/>
      <c r="H49" s="84"/>
      <c r="I49" s="84"/>
      <c r="J49" s="84"/>
      <c r="K49" s="84"/>
      <c r="L49" s="72"/>
      <c r="M49" s="72"/>
      <c r="N49" s="72"/>
      <c r="O49" s="72"/>
      <c r="P49" s="72"/>
      <c r="Q49" s="71"/>
    </row>
    <row r="50" spans="2:18" ht="18.649999999999999" customHeight="1" x14ac:dyDescent="0.2">
      <c r="B50" s="64" t="s">
        <v>831</v>
      </c>
    </row>
    <row r="51" spans="2:18" ht="14.5" customHeight="1" x14ac:dyDescent="0.2">
      <c r="B51" s="64"/>
      <c r="P51" s="151" t="s">
        <v>783</v>
      </c>
    </row>
    <row r="52" spans="2:18" ht="13.5" customHeight="1" x14ac:dyDescent="0.2">
      <c r="P52" s="3"/>
    </row>
    <row r="54" spans="2:18" x14ac:dyDescent="0.2">
      <c r="E54" s="65"/>
      <c r="F54" s="65"/>
      <c r="G54" s="65"/>
      <c r="H54" s="65"/>
      <c r="I54" s="65"/>
      <c r="J54" s="65"/>
      <c r="K54" s="65"/>
      <c r="L54" s="3"/>
      <c r="M54" s="3"/>
      <c r="N54" s="3"/>
      <c r="O54" s="3"/>
      <c r="P54" s="3"/>
      <c r="Q54" s="3"/>
      <c r="R54" s="3"/>
    </row>
    <row r="55" spans="2:18" x14ac:dyDescent="0.2">
      <c r="E55" s="65"/>
      <c r="F55" s="65"/>
      <c r="G55" s="65"/>
      <c r="H55" s="65"/>
      <c r="I55" s="65"/>
      <c r="J55" s="65"/>
      <c r="K55" s="65"/>
      <c r="L55" s="3"/>
      <c r="M55" s="3"/>
      <c r="N55" s="3"/>
      <c r="O55" s="3"/>
      <c r="P55" s="3"/>
      <c r="Q55" s="3"/>
      <c r="R55" s="3"/>
    </row>
    <row r="56" spans="2:18" x14ac:dyDescent="0.2">
      <c r="E56" s="65"/>
      <c r="F56" s="65"/>
      <c r="G56" s="65"/>
      <c r="H56" s="65"/>
      <c r="I56" s="65"/>
      <c r="J56" s="65"/>
      <c r="K56" s="65"/>
      <c r="L56" s="3"/>
      <c r="M56" s="3"/>
      <c r="N56" s="3"/>
      <c r="O56" s="3"/>
      <c r="P56" s="3"/>
      <c r="Q56" s="3"/>
      <c r="R56" s="3"/>
    </row>
    <row r="57" spans="2:18" x14ac:dyDescent="0.2">
      <c r="E57" s="65"/>
      <c r="F57" s="65"/>
      <c r="G57" s="65"/>
      <c r="H57" s="65"/>
      <c r="I57" s="65"/>
      <c r="J57" s="65"/>
      <c r="K57" s="65"/>
      <c r="L57" s="3"/>
      <c r="M57" s="3"/>
      <c r="N57" s="3"/>
      <c r="O57" s="3"/>
      <c r="P57" s="3"/>
      <c r="Q57" s="3"/>
      <c r="R57" s="3"/>
    </row>
    <row r="58" spans="2:18" x14ac:dyDescent="0.2">
      <c r="E58" s="65"/>
      <c r="F58" s="65"/>
      <c r="G58" s="65"/>
      <c r="H58" s="65"/>
      <c r="I58" s="65"/>
      <c r="J58" s="65"/>
      <c r="K58" s="65"/>
      <c r="L58" s="3"/>
      <c r="M58" s="3"/>
      <c r="N58" s="3"/>
      <c r="O58" s="3"/>
      <c r="P58" s="3"/>
      <c r="Q58" s="3"/>
      <c r="R58" s="3"/>
    </row>
  </sheetData>
  <mergeCells count="44">
    <mergeCell ref="D33:E33"/>
    <mergeCell ref="K33:N33"/>
    <mergeCell ref="K36:N36"/>
    <mergeCell ref="O34:P34"/>
    <mergeCell ref="K34:N34"/>
    <mergeCell ref="K35:N35"/>
    <mergeCell ref="O35:P35"/>
    <mergeCell ref="I3:J3"/>
    <mergeCell ref="O33:P33"/>
    <mergeCell ref="K30:N30"/>
    <mergeCell ref="K31:N31"/>
    <mergeCell ref="K32:N32"/>
    <mergeCell ref="I11:J11"/>
    <mergeCell ref="I8:P8"/>
    <mergeCell ref="J9:P9"/>
    <mergeCell ref="H29:P29"/>
    <mergeCell ref="K11:O11"/>
    <mergeCell ref="L10:O10"/>
    <mergeCell ref="I10:K10"/>
    <mergeCell ref="I21:J21"/>
    <mergeCell ref="L20:O20"/>
    <mergeCell ref="I13:P13"/>
    <mergeCell ref="I15:K15"/>
    <mergeCell ref="L15:O15"/>
    <mergeCell ref="I16:J16"/>
    <mergeCell ref="K16:O16"/>
    <mergeCell ref="J14:P14"/>
    <mergeCell ref="I18:P18"/>
    <mergeCell ref="J19:P19"/>
    <mergeCell ref="H41:L41"/>
    <mergeCell ref="H42:N42"/>
    <mergeCell ref="H39:O39"/>
    <mergeCell ref="H40:L40"/>
    <mergeCell ref="H37:O37"/>
    <mergeCell ref="H38:O38"/>
    <mergeCell ref="I20:K20"/>
    <mergeCell ref="C23:P23"/>
    <mergeCell ref="G27:P27"/>
    <mergeCell ref="G28:P28"/>
    <mergeCell ref="D25:P25"/>
    <mergeCell ref="K21:O21"/>
    <mergeCell ref="D35:D36"/>
    <mergeCell ref="O36:P36"/>
    <mergeCell ref="D34:E34"/>
  </mergeCells>
  <phoneticPr fontId="2"/>
  <pageMargins left="0.98425196850393704" right="0.39370078740157483" top="0.78740157480314965" bottom="0.39370078740157483" header="0.31496062992125984" footer="0.31496062992125984"/>
  <pageSetup paperSize="9" scale="90" orientation="portrait" blackAndWhite="1" copies="2"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56"/>
  <sheetViews>
    <sheetView showGridLines="0" view="pageBreakPreview" topLeftCell="A35" zoomScaleNormal="100" zoomScaleSheetLayoutView="100" workbookViewId="0">
      <selection activeCell="F23" sqref="E13:F23"/>
    </sheetView>
  </sheetViews>
  <sheetFormatPr defaultColWidth="9" defaultRowHeight="13" x14ac:dyDescent="0.2"/>
  <cols>
    <col min="1" max="2" width="4.453125" style="3" customWidth="1"/>
    <col min="3" max="3" width="35.453125" style="3" customWidth="1"/>
    <col min="4" max="4" width="6.7265625" style="3" customWidth="1"/>
    <col min="5" max="5" width="10.453125" style="3" customWidth="1"/>
    <col min="6" max="6" width="6.7265625" style="3" customWidth="1"/>
    <col min="7" max="7" width="11.7265625" style="3" customWidth="1"/>
    <col min="8" max="8" width="21" style="3" customWidth="1"/>
    <col min="9" max="9" width="2.36328125" style="3" customWidth="1"/>
    <col min="10" max="14" width="8.08984375" style="3" customWidth="1"/>
    <col min="15" max="28" width="10.54296875" style="3" customWidth="1"/>
    <col min="29" max="16384" width="9" style="3"/>
  </cols>
  <sheetData>
    <row r="1" spans="1:24" x14ac:dyDescent="0.2">
      <c r="F1" s="3" t="s">
        <v>802</v>
      </c>
      <c r="G1" s="333">
        <v>10</v>
      </c>
      <c r="H1" s="13" t="s">
        <v>803</v>
      </c>
    </row>
    <row r="2" spans="1:24" ht="17" customHeight="1" x14ac:dyDescent="0.2">
      <c r="A2" s="334" t="s">
        <v>833</v>
      </c>
      <c r="B2" s="335"/>
      <c r="C2" s="335"/>
      <c r="D2" s="335"/>
      <c r="E2" s="335"/>
      <c r="F2" s="335"/>
      <c r="G2" s="335"/>
      <c r="H2" s="335"/>
      <c r="I2" s="336"/>
      <c r="J2" s="336"/>
    </row>
    <row r="3" spans="1:24" ht="17" customHeight="1" x14ac:dyDescent="0.2">
      <c r="A3" s="689" t="s">
        <v>804</v>
      </c>
      <c r="B3" s="689"/>
      <c r="C3" s="690" t="str">
        <f>IF(基本情報!F6="","",基本情報!F6)</f>
        <v/>
      </c>
      <c r="D3" s="690"/>
      <c r="E3" s="690"/>
      <c r="F3" s="690"/>
      <c r="G3" s="690"/>
      <c r="H3" s="335"/>
      <c r="I3" s="336"/>
      <c r="J3" s="336"/>
    </row>
    <row r="4" spans="1:24" ht="17" customHeight="1" x14ac:dyDescent="0.2">
      <c r="A4" s="691" t="s">
        <v>1047</v>
      </c>
      <c r="B4" s="691"/>
      <c r="C4" s="691"/>
      <c r="D4" s="691"/>
      <c r="E4" s="691"/>
      <c r="F4" s="691"/>
      <c r="G4" s="691"/>
      <c r="H4" s="691"/>
      <c r="I4" s="336"/>
      <c r="J4" s="336"/>
    </row>
    <row r="5" spans="1:24" ht="17" customHeight="1" x14ac:dyDescent="0.2">
      <c r="A5" s="337"/>
      <c r="B5" s="337"/>
      <c r="C5" s="337"/>
      <c r="D5" s="337"/>
      <c r="E5" s="337"/>
      <c r="F5" s="337"/>
      <c r="G5" s="337"/>
      <c r="H5" s="337"/>
      <c r="I5" s="336"/>
      <c r="J5" s="336"/>
    </row>
    <row r="6" spans="1:24" ht="17" customHeight="1" x14ac:dyDescent="0.2">
      <c r="A6" s="337"/>
      <c r="B6" s="337"/>
      <c r="C6" s="338" t="s">
        <v>899</v>
      </c>
      <c r="D6" s="712" t="str">
        <f>IF(基本情報!F4="","",基本情報!F4)</f>
        <v/>
      </c>
      <c r="E6" s="712"/>
      <c r="F6" s="712"/>
      <c r="G6" s="712"/>
      <c r="H6" s="712"/>
      <c r="I6" s="336"/>
      <c r="J6" s="336"/>
      <c r="P6" s="3" t="s">
        <v>996</v>
      </c>
      <c r="R6" s="3" t="str">
        <f>IF(D6="CGS+熱電融通",1,IF(D6="熱電融通",2,IF(D6="CGS単独",3,"ERROR")))</f>
        <v>ERROR</v>
      </c>
      <c r="T6" s="3" t="s">
        <v>1010</v>
      </c>
      <c r="V6" s="3" t="s">
        <v>1011</v>
      </c>
      <c r="X6" s="3" t="s">
        <v>1012</v>
      </c>
    </row>
    <row r="7" spans="1:24" ht="17" customHeight="1" x14ac:dyDescent="0.2">
      <c r="A7" s="337"/>
      <c r="B7" s="337"/>
      <c r="C7" s="338" t="str">
        <f>IF(OR(R7=0,R7=2)=TRUE,"中小企業/大企業　：　大企業",IF(R7=1,"中小企業/大企業　：　中小企業",""))</f>
        <v/>
      </c>
      <c r="D7" s="713" t="str">
        <f>IF(基本情報!F5="","",基本情報!F5)</f>
        <v/>
      </c>
      <c r="E7" s="713"/>
      <c r="F7" s="713"/>
      <c r="G7" s="713"/>
      <c r="H7" s="713"/>
      <c r="I7" s="336"/>
      <c r="J7" s="336"/>
      <c r="P7" s="3" t="s">
        <v>991</v>
      </c>
      <c r="R7" s="3" t="str">
        <f>IF(OR(D7="民間企業(中小企業に該当しない事業者)",D7="独立行政法人",D7="国立大学法人",D7="公立大学法人",D7="特別法に基づく法人又は協同組合等",D7="法律により直接設立された法人(資本金・従業員数が中小企業に該当しない法人)",D7="その他公益財団法人東京都環境公社が認めた事業者")=TRUE,0,IF(OR(D7="民間企業(中小企業に該当する事業者)",D7="個人事業主",D7="地方独立行政法人",D7="学校法人",D7="一般社団法人",D7="一般財団法人",D7="公益社団法人",D7="公益財団法人",D7="医療法人",D7="社会福祉法人",D7="法律により直接設立された法人(資本金・従業員数が中小企業に該当する法人)")=TRUE,1,"error"))</f>
        <v>error</v>
      </c>
      <c r="T7" s="3" t="s">
        <v>1013</v>
      </c>
      <c r="V7" s="3" t="s">
        <v>1014</v>
      </c>
      <c r="X7" s="3" t="s">
        <v>1018</v>
      </c>
    </row>
    <row r="8" spans="1:24" ht="17" customHeight="1" x14ac:dyDescent="0.2">
      <c r="A8" s="692"/>
      <c r="B8" s="692"/>
      <c r="C8" s="692"/>
      <c r="D8" s="692"/>
      <c r="E8" s="692"/>
      <c r="F8" s="692"/>
      <c r="G8" s="692"/>
      <c r="H8" s="692"/>
      <c r="I8" s="336"/>
      <c r="J8" s="336"/>
    </row>
    <row r="9" spans="1:24" ht="17" customHeight="1" x14ac:dyDescent="0.2">
      <c r="A9" s="338"/>
      <c r="B9" s="338"/>
      <c r="C9" s="338"/>
      <c r="D9" s="338"/>
      <c r="E9" s="338"/>
      <c r="F9" s="338"/>
      <c r="G9" s="338"/>
      <c r="H9" s="338"/>
      <c r="I9" s="336"/>
      <c r="J9" s="336"/>
    </row>
    <row r="10" spans="1:24" ht="30" customHeight="1" x14ac:dyDescent="0.2">
      <c r="A10" s="706" t="s">
        <v>805</v>
      </c>
      <c r="B10" s="707"/>
      <c r="C10" s="707"/>
      <c r="D10" s="708"/>
      <c r="E10" s="701" t="s">
        <v>806</v>
      </c>
      <c r="F10" s="702"/>
      <c r="G10" s="703"/>
      <c r="H10" s="704" t="s">
        <v>925</v>
      </c>
      <c r="I10" s="336"/>
      <c r="J10" s="336"/>
      <c r="P10" s="3" t="s">
        <v>994</v>
      </c>
    </row>
    <row r="11" spans="1:24" ht="17" customHeight="1" x14ac:dyDescent="0.2">
      <c r="A11" s="709"/>
      <c r="B11" s="710"/>
      <c r="C11" s="710"/>
      <c r="D11" s="711"/>
      <c r="E11" s="384" t="s">
        <v>807</v>
      </c>
      <c r="F11" s="385" t="s">
        <v>808</v>
      </c>
      <c r="G11" s="386" t="s">
        <v>809</v>
      </c>
      <c r="H11" s="705"/>
      <c r="I11" s="336"/>
      <c r="J11" s="336"/>
    </row>
    <row r="12" spans="1:24" ht="17" customHeight="1" x14ac:dyDescent="0.2">
      <c r="A12" s="693" t="s">
        <v>810</v>
      </c>
      <c r="B12" s="694" t="s">
        <v>841</v>
      </c>
      <c r="C12" s="695"/>
      <c r="D12" s="448"/>
      <c r="E12" s="449" t="s">
        <v>811</v>
      </c>
      <c r="F12" s="450" t="s">
        <v>811</v>
      </c>
      <c r="G12" s="451">
        <f>IF(COUNT(G13:G25)=0,"",SUM(G13:G25))</f>
        <v>0</v>
      </c>
      <c r="H12" s="470">
        <f>IF(G12="","",ROUNDDOWN(G12,0))</f>
        <v>0</v>
      </c>
      <c r="J12" s="37" t="s">
        <v>812</v>
      </c>
      <c r="Q12" s="65" t="s">
        <v>826</v>
      </c>
      <c r="R12" s="65" t="s">
        <v>827</v>
      </c>
      <c r="S12" s="65" t="s">
        <v>828</v>
      </c>
    </row>
    <row r="13" spans="1:24" ht="17" customHeight="1" x14ac:dyDescent="0.2">
      <c r="A13" s="693"/>
      <c r="B13" s="339"/>
      <c r="C13" s="438" t="s">
        <v>928</v>
      </c>
      <c r="D13" s="439"/>
      <c r="E13" s="340"/>
      <c r="F13" s="341"/>
      <c r="G13" s="342" t="str">
        <f>IF(E13="","",E13*F13)</f>
        <v/>
      </c>
      <c r="H13" s="696"/>
      <c r="J13" s="343"/>
      <c r="K13" s="343"/>
      <c r="L13" s="343"/>
      <c r="M13" s="343"/>
      <c r="N13" s="343"/>
      <c r="P13" s="3" t="s">
        <v>962</v>
      </c>
      <c r="Q13" s="361">
        <f>IF(OR(AND(R7=0,R6=1)=TRUE,AND(R7=2,R6=1)*TRUE)=TRUE,IF(H35*1/2&gt;400000,400000,ROUNDDOWN(H35*1/2,0)),IF(OR(AND(R7=0,R6=3)=TRUE,AND(R7=2,R6=2)=TRUE)=TRUE,IF((H35-#REF!)*1/4&gt;200000,200000,ROUNDDOWN((H35-#REF!)*1/4,0)),IF(OR(AND(R7=1,R6=1)=TRUE,AND(R7=1,R6=2)=TRUE,AND(R7=1,R6=3)=TRUE,AND(R7=0,R6=2)=TRUE,AND(R7=2,R6=2)=TRUE)=TRUE,0,0)))</f>
        <v>0</v>
      </c>
      <c r="R13" s="361">
        <f>IF(OR(AND(R7=0,R6=1)=TRUE,AND(R7=0,R6=2)=TRUE,AND(R7=3,R6=2)=TRUE)=TRUE,IF(H36*1/2&gt;100000,100000,ROUNDDOWN(H36*1/2,0)),IF(OR(AND(R7=1,R6=1)=TRUE,AND(R7=1,R6=2)=TRUE,AND(R7=1,R6=3)=TRUE)=TRUE,0,0))</f>
        <v>0</v>
      </c>
      <c r="S13" s="361">
        <f>SUM(Q13:R13)</f>
        <v>0</v>
      </c>
      <c r="X13" s="3" t="s">
        <v>1048</v>
      </c>
    </row>
    <row r="14" spans="1:24" ht="17" customHeight="1" x14ac:dyDescent="0.2">
      <c r="A14" s="693"/>
      <c r="B14" s="339"/>
      <c r="C14" s="438" t="s">
        <v>1051</v>
      </c>
      <c r="D14" s="439" t="s">
        <v>1048</v>
      </c>
      <c r="E14" s="340"/>
      <c r="F14" s="341"/>
      <c r="G14" s="342">
        <f>IF(E14="",0,E14*F14)</f>
        <v>0</v>
      </c>
      <c r="H14" s="697"/>
      <c r="J14" s="343"/>
      <c r="K14" s="343"/>
      <c r="L14" s="343"/>
      <c r="M14" s="343"/>
      <c r="N14" s="343"/>
      <c r="P14" s="3" t="s">
        <v>995</v>
      </c>
      <c r="Q14" s="361">
        <f>IF(OR(AND(R7=1,R6=1)=TRUE,AND(R7=1,R6=3)=TRUE)=TRUE,IF(H35*1/2&gt;400000,400000,ROUNDDOWN(H35*1/2,0)),IF(OR(AND(R7=0,R6=1)=TRUE,AND(R7=0,R6=2)=TRUE,AND(R7=0,R6=3)=TRUE,AND(R7=1,R6=2)=TRUE,AND(R7=2,R6=1)=TRUE,AND(R7=2,R6=2)=TRUE,AND(R7=2,R6=3)=TRUE)=TRUE,0,0))</f>
        <v>0</v>
      </c>
      <c r="R14" s="361">
        <f>IF(OR(AND(R7=1,R6=1)=TRUE,AND(R7=1,R6=2)=TRUE)=TRUE,IF(H36*1/2&gt;100000,100000,ROUNDDOWN(H36*1/2,0)),IF(OR(AND(R7=0,R6=1)=TRUE,AND(R7=0,R6=2)=TRUE,AND(R7=0,R6=3)=TRUE,AND(R7=1,R6=3)=TRUE,AND(R7=3,R6=2)=TRUE)=TRUE,0,0))</f>
        <v>0</v>
      </c>
      <c r="S14" s="361">
        <f>SUM(Q14:R14)</f>
        <v>0</v>
      </c>
      <c r="X14" s="3" t="s">
        <v>1049</v>
      </c>
    </row>
    <row r="15" spans="1:24" ht="17" customHeight="1" x14ac:dyDescent="0.2">
      <c r="A15" s="693"/>
      <c r="B15" s="339"/>
      <c r="C15" s="438" t="s">
        <v>1026</v>
      </c>
      <c r="D15" s="439" t="s">
        <v>1049</v>
      </c>
      <c r="E15" s="340"/>
      <c r="F15" s="341"/>
      <c r="G15" s="342" t="str">
        <f t="shared" ref="G15:G19" si="0">IF(E15="","",E15*F15)</f>
        <v/>
      </c>
      <c r="H15" s="697"/>
      <c r="J15" s="344"/>
      <c r="K15" s="344"/>
      <c r="L15" s="344"/>
      <c r="M15" s="344"/>
      <c r="N15" s="344"/>
      <c r="X15" s="3" t="s">
        <v>1050</v>
      </c>
    </row>
    <row r="16" spans="1:24" ht="17" customHeight="1" x14ac:dyDescent="0.2">
      <c r="A16" s="693"/>
      <c r="B16" s="339"/>
      <c r="C16" s="438" t="s">
        <v>1027</v>
      </c>
      <c r="D16" s="439" t="s">
        <v>1049</v>
      </c>
      <c r="E16" s="340"/>
      <c r="F16" s="341"/>
      <c r="G16" s="342" t="str">
        <f t="shared" si="0"/>
        <v/>
      </c>
      <c r="H16" s="697"/>
      <c r="J16" s="344"/>
      <c r="K16" s="344"/>
      <c r="L16" s="344"/>
      <c r="M16" s="344"/>
      <c r="N16" s="344"/>
    </row>
    <row r="17" spans="1:14" ht="17" customHeight="1" x14ac:dyDescent="0.2">
      <c r="A17" s="693"/>
      <c r="B17" s="339"/>
      <c r="C17" s="438" t="s">
        <v>1028</v>
      </c>
      <c r="D17" s="439" t="s">
        <v>1050</v>
      </c>
      <c r="E17" s="340"/>
      <c r="F17" s="341"/>
      <c r="G17" s="342" t="str">
        <f t="shared" si="0"/>
        <v/>
      </c>
      <c r="H17" s="697"/>
      <c r="J17" s="344"/>
      <c r="K17" s="344"/>
      <c r="L17" s="344"/>
      <c r="M17" s="344"/>
      <c r="N17" s="344"/>
    </row>
    <row r="18" spans="1:14" ht="17" customHeight="1" x14ac:dyDescent="0.2">
      <c r="A18" s="693"/>
      <c r="B18" s="339"/>
      <c r="C18" s="438"/>
      <c r="D18" s="439"/>
      <c r="E18" s="340"/>
      <c r="F18" s="341"/>
      <c r="G18" s="342" t="str">
        <f t="shared" si="0"/>
        <v/>
      </c>
      <c r="H18" s="697"/>
      <c r="J18" s="344"/>
      <c r="K18" s="344"/>
      <c r="L18" s="344"/>
      <c r="M18" s="344"/>
      <c r="N18" s="344"/>
    </row>
    <row r="19" spans="1:14" ht="17" customHeight="1" x14ac:dyDescent="0.2">
      <c r="A19" s="693"/>
      <c r="B19" s="345"/>
      <c r="C19" s="438"/>
      <c r="D19" s="439"/>
      <c r="E19" s="340"/>
      <c r="F19" s="341"/>
      <c r="G19" s="342" t="str">
        <f t="shared" si="0"/>
        <v/>
      </c>
      <c r="H19" s="697"/>
      <c r="I19" s="336"/>
      <c r="J19" s="336"/>
    </row>
    <row r="20" spans="1:14" ht="17" customHeight="1" x14ac:dyDescent="0.2">
      <c r="A20" s="693"/>
      <c r="B20" s="345"/>
      <c r="C20" s="438" t="s">
        <v>929</v>
      </c>
      <c r="D20" s="439"/>
      <c r="E20" s="346"/>
      <c r="F20" s="341"/>
      <c r="G20" s="342" t="str">
        <f t="shared" ref="G20:G32" si="1">IF(E20="","",E20*F20)</f>
        <v/>
      </c>
      <c r="H20" s="697"/>
      <c r="I20" s="336"/>
      <c r="J20" s="336"/>
    </row>
    <row r="21" spans="1:14" ht="17" customHeight="1" x14ac:dyDescent="0.2">
      <c r="A21" s="693"/>
      <c r="B21" s="345"/>
      <c r="C21" s="438" t="s">
        <v>1052</v>
      </c>
      <c r="D21" s="439" t="s">
        <v>1048</v>
      </c>
      <c r="E21" s="346"/>
      <c r="F21" s="341"/>
      <c r="G21" s="342" t="str">
        <f t="shared" si="1"/>
        <v/>
      </c>
      <c r="H21" s="697"/>
      <c r="I21" s="336"/>
      <c r="J21" s="336"/>
    </row>
    <row r="22" spans="1:14" ht="17" customHeight="1" x14ac:dyDescent="0.2">
      <c r="A22" s="693"/>
      <c r="B22" s="345"/>
      <c r="C22" s="438" t="s">
        <v>1029</v>
      </c>
      <c r="D22" s="439" t="s">
        <v>1049</v>
      </c>
      <c r="E22" s="346"/>
      <c r="F22" s="341"/>
      <c r="G22" s="342" t="str">
        <f t="shared" si="1"/>
        <v/>
      </c>
      <c r="H22" s="697"/>
      <c r="I22" s="336"/>
      <c r="J22" s="336"/>
    </row>
    <row r="23" spans="1:14" ht="17" customHeight="1" x14ac:dyDescent="0.2">
      <c r="A23" s="693"/>
      <c r="B23" s="345"/>
      <c r="C23" s="438" t="s">
        <v>1030</v>
      </c>
      <c r="D23" s="447" t="s">
        <v>1050</v>
      </c>
      <c r="E23" s="346"/>
      <c r="F23" s="341"/>
      <c r="G23" s="342" t="str">
        <f t="shared" si="1"/>
        <v/>
      </c>
      <c r="H23" s="697"/>
      <c r="I23" s="336"/>
      <c r="J23" s="336"/>
    </row>
    <row r="24" spans="1:14" ht="17" customHeight="1" x14ac:dyDescent="0.2">
      <c r="A24" s="693"/>
      <c r="B24" s="345"/>
      <c r="C24" s="446"/>
      <c r="D24" s="447"/>
      <c r="E24" s="346"/>
      <c r="F24" s="341"/>
      <c r="G24" s="342" t="str">
        <f t="shared" si="1"/>
        <v/>
      </c>
      <c r="H24" s="697"/>
      <c r="I24" s="336"/>
      <c r="J24" s="336"/>
    </row>
    <row r="25" spans="1:14" ht="17" customHeight="1" x14ac:dyDescent="0.2">
      <c r="A25" s="693"/>
      <c r="B25" s="345"/>
      <c r="C25" s="440"/>
      <c r="D25" s="441"/>
      <c r="E25" s="346"/>
      <c r="F25" s="341"/>
      <c r="G25" s="342" t="str">
        <f t="shared" si="1"/>
        <v/>
      </c>
      <c r="H25" s="698"/>
      <c r="I25" s="336"/>
      <c r="J25" s="336"/>
    </row>
    <row r="26" spans="1:14" ht="17" customHeight="1" x14ac:dyDescent="0.2">
      <c r="A26" s="693"/>
      <c r="B26" s="699" t="s">
        <v>813</v>
      </c>
      <c r="C26" s="700"/>
      <c r="D26" s="433"/>
      <c r="E26" s="347" t="s">
        <v>811</v>
      </c>
      <c r="F26" s="348" t="s">
        <v>811</v>
      </c>
      <c r="G26" s="392" t="str">
        <f>IF(COUNT(G27:G33)=0,"",SUM(G27:G33))</f>
        <v/>
      </c>
      <c r="H26" s="391" t="str">
        <f>IF(G26="","",ROUNDDOWN(G26,0))</f>
        <v/>
      </c>
      <c r="I26" s="336"/>
      <c r="J26" s="349" t="s">
        <v>814</v>
      </c>
      <c r="L26" s="65"/>
    </row>
    <row r="27" spans="1:14" ht="17" customHeight="1" x14ac:dyDescent="0.2">
      <c r="A27" s="693"/>
      <c r="B27" s="345"/>
      <c r="C27" s="438" t="s">
        <v>1053</v>
      </c>
      <c r="D27" s="439" t="s">
        <v>1048</v>
      </c>
      <c r="E27" s="340"/>
      <c r="F27" s="341"/>
      <c r="G27" s="342" t="str">
        <f t="shared" si="1"/>
        <v/>
      </c>
      <c r="H27" s="714"/>
      <c r="I27" s="336"/>
      <c r="J27" s="336"/>
    </row>
    <row r="28" spans="1:14" ht="17" customHeight="1" x14ac:dyDescent="0.2">
      <c r="A28" s="693"/>
      <c r="B28" s="345"/>
      <c r="C28" s="438" t="s">
        <v>1032</v>
      </c>
      <c r="D28" s="439" t="s">
        <v>1050</v>
      </c>
      <c r="E28" s="340"/>
      <c r="F28" s="341"/>
      <c r="G28" s="342" t="str">
        <f t="shared" si="1"/>
        <v/>
      </c>
      <c r="H28" s="715"/>
      <c r="I28" s="336"/>
      <c r="J28" s="336"/>
    </row>
    <row r="29" spans="1:14" ht="17" customHeight="1" x14ac:dyDescent="0.2">
      <c r="A29" s="693"/>
      <c r="B29" s="345"/>
      <c r="C29" s="438"/>
      <c r="D29" s="439"/>
      <c r="E29" s="340"/>
      <c r="F29" s="341"/>
      <c r="G29" s="342" t="str">
        <f t="shared" si="1"/>
        <v/>
      </c>
      <c r="H29" s="715"/>
      <c r="I29" s="336"/>
      <c r="J29" s="336"/>
    </row>
    <row r="30" spans="1:14" ht="17" customHeight="1" x14ac:dyDescent="0.2">
      <c r="A30" s="693"/>
      <c r="B30" s="345"/>
      <c r="C30" s="438"/>
      <c r="D30" s="439"/>
      <c r="E30" s="340"/>
      <c r="F30" s="341"/>
      <c r="G30" s="342" t="str">
        <f t="shared" si="1"/>
        <v/>
      </c>
      <c r="H30" s="715"/>
      <c r="I30" s="336"/>
      <c r="J30" s="336"/>
    </row>
    <row r="31" spans="1:14" ht="17" customHeight="1" x14ac:dyDescent="0.2">
      <c r="A31" s="693"/>
      <c r="B31" s="345"/>
      <c r="C31" s="438"/>
      <c r="D31" s="439"/>
      <c r="E31" s="340"/>
      <c r="F31" s="341"/>
      <c r="G31" s="342" t="str">
        <f t="shared" si="1"/>
        <v/>
      </c>
      <c r="H31" s="715"/>
      <c r="I31" s="336"/>
      <c r="J31" s="336"/>
    </row>
    <row r="32" spans="1:14" ht="17" customHeight="1" x14ac:dyDescent="0.2">
      <c r="A32" s="693"/>
      <c r="B32" s="345"/>
      <c r="C32" s="438"/>
      <c r="D32" s="439"/>
      <c r="E32" s="340"/>
      <c r="F32" s="341"/>
      <c r="G32" s="342" t="str">
        <f t="shared" si="1"/>
        <v/>
      </c>
      <c r="H32" s="715"/>
      <c r="I32" s="336"/>
      <c r="J32" s="336"/>
    </row>
    <row r="33" spans="1:24" ht="17" customHeight="1" thickBot="1" x14ac:dyDescent="0.25">
      <c r="A33" s="693"/>
      <c r="B33" s="351"/>
      <c r="C33" s="442"/>
      <c r="D33" s="443"/>
      <c r="E33" s="346"/>
      <c r="F33" s="341"/>
      <c r="G33" s="352" t="str">
        <f>IF(E33="","",E33*F33)</f>
        <v/>
      </c>
      <c r="H33" s="716"/>
    </row>
    <row r="34" spans="1:24" ht="17.25" customHeight="1" thickTop="1" x14ac:dyDescent="0.2">
      <c r="A34" s="693"/>
      <c r="B34" s="761" t="s">
        <v>926</v>
      </c>
      <c r="C34" s="762"/>
      <c r="D34" s="455"/>
      <c r="E34" s="454"/>
      <c r="F34" s="353"/>
      <c r="G34" s="354" t="str">
        <f>IF(SUM(G35:G36)&gt;0,SUM(G35:G36),"")</f>
        <v/>
      </c>
      <c r="H34" s="471" t="str">
        <f>IF(SUM(H35:H36)&gt;0,SUM(H35:H36),"")</f>
        <v/>
      </c>
    </row>
    <row r="35" spans="1:24" ht="21.75" customHeight="1" x14ac:dyDescent="0.2">
      <c r="A35" s="693"/>
      <c r="B35" s="345"/>
      <c r="C35" s="431" t="s">
        <v>1055</v>
      </c>
      <c r="D35" s="452"/>
      <c r="E35" s="456"/>
      <c r="F35" s="355"/>
      <c r="G35" s="393">
        <f>IF(G12="","",G12)</f>
        <v>0</v>
      </c>
      <c r="H35" s="472">
        <f>IF(H12="","",H12)</f>
        <v>0</v>
      </c>
    </row>
    <row r="36" spans="1:24" ht="21.75" customHeight="1" thickBot="1" x14ac:dyDescent="0.25">
      <c r="A36" s="693"/>
      <c r="B36" s="345"/>
      <c r="C36" s="432" t="s">
        <v>1056</v>
      </c>
      <c r="D36" s="453"/>
      <c r="E36" s="456"/>
      <c r="F36" s="355"/>
      <c r="G36" s="394" t="str">
        <f>IF(G26="","",G26)</f>
        <v/>
      </c>
      <c r="H36" s="473">
        <f>IF(H26="",0,H26)</f>
        <v>0</v>
      </c>
    </row>
    <row r="37" spans="1:24" ht="17.25" customHeight="1" thickTop="1" x14ac:dyDescent="0.2">
      <c r="A37" s="693"/>
      <c r="B37" s="763" t="s">
        <v>927</v>
      </c>
      <c r="C37" s="764"/>
      <c r="D37" s="764"/>
      <c r="E37" s="764"/>
      <c r="F37" s="764"/>
      <c r="G37" s="765"/>
      <c r="H37" s="474">
        <f>SUM(H38:H39)</f>
        <v>0</v>
      </c>
    </row>
    <row r="38" spans="1:24" ht="21.75" customHeight="1" x14ac:dyDescent="0.2">
      <c r="A38" s="693"/>
      <c r="B38" s="728"/>
      <c r="C38" s="729" t="s">
        <v>815</v>
      </c>
      <c r="D38" s="730"/>
      <c r="E38" s="730"/>
      <c r="F38" s="730"/>
      <c r="G38" s="731"/>
      <c r="H38" s="475">
        <f>SUM(Q13:Q14)</f>
        <v>0</v>
      </c>
      <c r="J38" s="727" t="str">
        <f>IF(OR(AND(D6="",D7="")=TRUE,AND(OR(D6="○",D6="●",D6="◎")=TRUE,OR(D7="○",D7="●",D7="◎")=TRUE)=TRUE)=TRUE,"←冒頭の助成事業パターンを選択してください。","")</f>
        <v>←冒頭の助成事業パターンを選択してください。</v>
      </c>
      <c r="K38" s="727"/>
      <c r="L38" s="727"/>
      <c r="M38" s="727"/>
      <c r="N38" s="727"/>
    </row>
    <row r="39" spans="1:24" ht="21.75" customHeight="1" thickBot="1" x14ac:dyDescent="0.25">
      <c r="A39" s="754"/>
      <c r="B39" s="728"/>
      <c r="C39" s="732" t="s">
        <v>816</v>
      </c>
      <c r="D39" s="733"/>
      <c r="E39" s="733"/>
      <c r="F39" s="733"/>
      <c r="G39" s="734"/>
      <c r="H39" s="476">
        <f>SUM(R13:R14)</f>
        <v>0</v>
      </c>
      <c r="J39" s="727"/>
      <c r="K39" s="727"/>
      <c r="L39" s="727"/>
      <c r="M39" s="727"/>
      <c r="N39" s="727"/>
    </row>
    <row r="40" spans="1:24" ht="17" customHeight="1" thickTop="1" x14ac:dyDescent="0.2">
      <c r="A40" s="723" t="s">
        <v>817</v>
      </c>
      <c r="B40" s="725" t="s">
        <v>818</v>
      </c>
      <c r="C40" s="726"/>
      <c r="D40" s="430"/>
      <c r="E40" s="368" t="s">
        <v>811</v>
      </c>
      <c r="F40" s="369" t="s">
        <v>811</v>
      </c>
      <c r="G40" s="370" t="str">
        <f>IF(COUNT(G41:G45)=0,"",SUM(G41:G45))</f>
        <v/>
      </c>
      <c r="H40" s="735"/>
    </row>
    <row r="41" spans="1:24" ht="17" customHeight="1" x14ac:dyDescent="0.2">
      <c r="A41" s="693"/>
      <c r="B41" s="741"/>
      <c r="C41" s="444" t="s">
        <v>1057</v>
      </c>
      <c r="D41" s="429" t="s">
        <v>1050</v>
      </c>
      <c r="E41" s="356"/>
      <c r="F41" s="357"/>
      <c r="G41" s="342" t="str">
        <f t="shared" ref="G41:G45" si="2">IF(E41="","",E41*F41)</f>
        <v/>
      </c>
      <c r="H41" s="736"/>
      <c r="X41" s="3" t="s">
        <v>1048</v>
      </c>
    </row>
    <row r="42" spans="1:24" ht="17" customHeight="1" x14ac:dyDescent="0.2">
      <c r="A42" s="693"/>
      <c r="B42" s="741"/>
      <c r="C42" s="444" t="s">
        <v>1045</v>
      </c>
      <c r="D42" s="445"/>
      <c r="E42" s="358"/>
      <c r="F42" s="341"/>
      <c r="G42" s="342" t="str">
        <f t="shared" si="2"/>
        <v/>
      </c>
      <c r="H42" s="736"/>
      <c r="X42" s="3" t="s">
        <v>1049</v>
      </c>
    </row>
    <row r="43" spans="1:24" ht="17" customHeight="1" x14ac:dyDescent="0.2">
      <c r="A43" s="693"/>
      <c r="B43" s="741"/>
      <c r="C43" s="444" t="s">
        <v>1054</v>
      </c>
      <c r="D43" s="445" t="s">
        <v>1045</v>
      </c>
      <c r="E43" s="358"/>
      <c r="F43" s="341"/>
      <c r="G43" s="342" t="str">
        <f t="shared" si="2"/>
        <v/>
      </c>
      <c r="H43" s="736"/>
      <c r="X43" s="3" t="s">
        <v>1050</v>
      </c>
    </row>
    <row r="44" spans="1:24" ht="17" customHeight="1" x14ac:dyDescent="0.2">
      <c r="A44" s="693"/>
      <c r="B44" s="741"/>
      <c r="C44" s="444" t="s">
        <v>1031</v>
      </c>
      <c r="D44" s="445" t="s">
        <v>1045</v>
      </c>
      <c r="E44" s="358"/>
      <c r="F44" s="341"/>
      <c r="G44" s="342" t="str">
        <f t="shared" si="2"/>
        <v/>
      </c>
      <c r="H44" s="736"/>
      <c r="X44" s="3" t="s">
        <v>1045</v>
      </c>
    </row>
    <row r="45" spans="1:24" ht="17" customHeight="1" x14ac:dyDescent="0.2">
      <c r="A45" s="693"/>
      <c r="B45" s="742"/>
      <c r="C45" s="444"/>
      <c r="D45" s="445"/>
      <c r="E45" s="358"/>
      <c r="F45" s="341"/>
      <c r="G45" s="342" t="str">
        <f t="shared" si="2"/>
        <v/>
      </c>
      <c r="H45" s="736"/>
    </row>
    <row r="46" spans="1:24" ht="17" customHeight="1" x14ac:dyDescent="0.2">
      <c r="A46" s="724"/>
      <c r="B46" s="755" t="s">
        <v>819</v>
      </c>
      <c r="C46" s="756"/>
      <c r="D46" s="757"/>
      <c r="E46" s="743" t="s">
        <v>820</v>
      </c>
      <c r="F46" s="744"/>
      <c r="G46" s="371" t="str">
        <f>IF(COUNT(G40)=0,"",SUM(G40))</f>
        <v/>
      </c>
      <c r="H46" s="736"/>
    </row>
    <row r="47" spans="1:24" ht="17" customHeight="1" x14ac:dyDescent="0.2">
      <c r="A47" s="758" t="s">
        <v>821</v>
      </c>
      <c r="B47" s="759"/>
      <c r="C47" s="759"/>
      <c r="D47" s="760"/>
      <c r="E47" s="745">
        <f>IF(SUM(G34,G46)="","",SUM(G34,G46))</f>
        <v>0</v>
      </c>
      <c r="F47" s="746"/>
      <c r="G47" s="747"/>
      <c r="H47" s="736"/>
    </row>
    <row r="48" spans="1:24" ht="17" customHeight="1" x14ac:dyDescent="0.2">
      <c r="A48" s="751" t="s">
        <v>822</v>
      </c>
      <c r="B48" s="752"/>
      <c r="C48" s="752"/>
      <c r="D48" s="753"/>
      <c r="E48" s="748">
        <f>IF(E47="","",ROUNDDOWN(E47*G1/100,3))</f>
        <v>0</v>
      </c>
      <c r="F48" s="749"/>
      <c r="G48" s="750"/>
      <c r="H48" s="736"/>
    </row>
    <row r="49" spans="1:8" ht="17" customHeight="1" x14ac:dyDescent="0.2">
      <c r="A49" s="717" t="s">
        <v>823</v>
      </c>
      <c r="B49" s="718"/>
      <c r="C49" s="718"/>
      <c r="D49" s="719"/>
      <c r="E49" s="738"/>
      <c r="F49" s="739"/>
      <c r="G49" s="740"/>
      <c r="H49" s="736"/>
    </row>
    <row r="50" spans="1:8" ht="17" customHeight="1" x14ac:dyDescent="0.2">
      <c r="A50" s="751" t="s">
        <v>824</v>
      </c>
      <c r="B50" s="752"/>
      <c r="C50" s="752"/>
      <c r="D50" s="753"/>
      <c r="E50" s="720">
        <f>IF(COUNT(E47:G48)=0,"",SUM(E47:G48))</f>
        <v>0</v>
      </c>
      <c r="F50" s="721"/>
      <c r="G50" s="722"/>
      <c r="H50" s="737"/>
    </row>
    <row r="51" spans="1:8" ht="17" customHeight="1" x14ac:dyDescent="0.2">
      <c r="A51" s="350"/>
      <c r="B51" s="350"/>
      <c r="C51" s="350"/>
      <c r="D51" s="350"/>
      <c r="E51" s="359"/>
      <c r="F51" s="359"/>
      <c r="G51" s="360" t="s">
        <v>825</v>
      </c>
      <c r="H51" s="387" t="s">
        <v>1033</v>
      </c>
    </row>
    <row r="52" spans="1:8" ht="17" customHeight="1" x14ac:dyDescent="0.2">
      <c r="B52" s="334"/>
      <c r="C52" s="336"/>
      <c r="D52" s="336"/>
      <c r="E52" s="336"/>
      <c r="F52" s="336"/>
      <c r="H52" s="197" t="s">
        <v>786</v>
      </c>
    </row>
    <row r="53" spans="1:8" x14ac:dyDescent="0.2">
      <c r="A53" s="12" t="s">
        <v>930</v>
      </c>
      <c r="B53" s="334"/>
      <c r="C53" s="336"/>
      <c r="D53" s="336"/>
      <c r="E53" s="336"/>
      <c r="F53" s="336"/>
      <c r="G53" s="336"/>
      <c r="H53" s="336"/>
    </row>
    <row r="54" spans="1:8" x14ac:dyDescent="0.2">
      <c r="A54" s="334" t="s">
        <v>922</v>
      </c>
    </row>
    <row r="55" spans="1:8" x14ac:dyDescent="0.2">
      <c r="A55" s="334" t="s">
        <v>923</v>
      </c>
    </row>
    <row r="56" spans="1:8" x14ac:dyDescent="0.2">
      <c r="A56" s="334" t="s">
        <v>924</v>
      </c>
    </row>
  </sheetData>
  <mergeCells count="35">
    <mergeCell ref="B46:D46"/>
    <mergeCell ref="A47:D47"/>
    <mergeCell ref="A48:D48"/>
    <mergeCell ref="B34:C34"/>
    <mergeCell ref="B37:G37"/>
    <mergeCell ref="A49:D49"/>
    <mergeCell ref="E50:G50"/>
    <mergeCell ref="A40:A46"/>
    <mergeCell ref="B40:C40"/>
    <mergeCell ref="J38:N39"/>
    <mergeCell ref="B38:B39"/>
    <mergeCell ref="C38:G38"/>
    <mergeCell ref="C39:G39"/>
    <mergeCell ref="H40:H50"/>
    <mergeCell ref="E49:G49"/>
    <mergeCell ref="B41:B45"/>
    <mergeCell ref="E46:F46"/>
    <mergeCell ref="E47:G47"/>
    <mergeCell ref="E48:G48"/>
    <mergeCell ref="A50:D50"/>
    <mergeCell ref="A33:A39"/>
    <mergeCell ref="A3:B3"/>
    <mergeCell ref="C3:G3"/>
    <mergeCell ref="A4:H4"/>
    <mergeCell ref="A8:H8"/>
    <mergeCell ref="A12:A32"/>
    <mergeCell ref="B12:C12"/>
    <mergeCell ref="H13:H25"/>
    <mergeCell ref="B26:C26"/>
    <mergeCell ref="E10:G10"/>
    <mergeCell ref="H10:H11"/>
    <mergeCell ref="A10:D11"/>
    <mergeCell ref="D6:H6"/>
    <mergeCell ref="D7:H7"/>
    <mergeCell ref="H27:H33"/>
  </mergeCells>
  <phoneticPr fontId="66"/>
  <dataValidations count="3">
    <dataValidation type="list" allowBlank="1" showInputMessage="1" showErrorMessage="1" sqref="D45" xr:uid="{DE93D874-748D-4EC6-A618-762B94B12215}">
      <formula1>$X$41:$X$44</formula1>
    </dataValidation>
    <dataValidation type="list" allowBlank="1" showInputMessage="1" showErrorMessage="1" sqref="D14:D33" xr:uid="{0089EC4B-D99D-4901-A8F8-21D6F30A535A}">
      <formula1>$X$13:$X$16</formula1>
    </dataValidation>
    <dataValidation type="list" allowBlank="1" showInputMessage="1" showErrorMessage="1" sqref="D41:D44" xr:uid="{A9B2582C-0912-4749-BBB2-BA74644158FD}">
      <formula1>$X$41:$X$45</formula1>
    </dataValidation>
  </dataValidations>
  <pageMargins left="0.9055118110236221" right="0.11811023622047245" top="0.74803149606299213" bottom="0.35433070866141736" header="0.31496062992125984" footer="0.31496062992125984"/>
  <pageSetup paperSize="9" scale="89" orientation="portrait" blackAndWhite="1"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52"/>
  <sheetViews>
    <sheetView view="pageBreakPreview" topLeftCell="A15" zoomScale="85" zoomScaleNormal="100" zoomScaleSheetLayoutView="85" workbookViewId="0">
      <selection activeCell="M10" sqref="M10"/>
    </sheetView>
  </sheetViews>
  <sheetFormatPr defaultColWidth="9" defaultRowHeight="13" x14ac:dyDescent="0.2"/>
  <cols>
    <col min="1" max="1" width="1.6328125" style="3" customWidth="1"/>
    <col min="2" max="2" width="2.36328125" style="3" customWidth="1"/>
    <col min="3" max="3" width="1.08984375" style="3" customWidth="1"/>
    <col min="4" max="4" width="8.7265625" style="3" customWidth="1"/>
    <col min="5" max="5" width="4.453125" style="3" customWidth="1"/>
    <col min="6" max="10" width="7" style="3" customWidth="1"/>
    <col min="11" max="11" width="7" style="65" customWidth="1"/>
    <col min="12" max="18" width="3.6328125" style="65" customWidth="1"/>
    <col min="19" max="19" width="1.36328125" style="65" customWidth="1"/>
    <col min="20" max="20" width="1.6328125" style="399" customWidth="1"/>
    <col min="21" max="21" width="2.7265625" style="3" customWidth="1"/>
    <col min="22" max="16384" width="9" style="3"/>
  </cols>
  <sheetData>
    <row r="1" spans="1:22" ht="15" customHeight="1" x14ac:dyDescent="0.2">
      <c r="A1" s="395"/>
      <c r="B1" s="413" t="s">
        <v>800</v>
      </c>
      <c r="C1" s="395"/>
      <c r="D1" s="395"/>
      <c r="E1" s="395"/>
      <c r="F1" s="395"/>
      <c r="G1" s="395"/>
      <c r="H1" s="395"/>
      <c r="I1" s="395"/>
      <c r="J1" s="395"/>
      <c r="K1" s="399"/>
      <c r="L1" s="399"/>
      <c r="M1" s="399"/>
      <c r="N1" s="399"/>
      <c r="O1" s="399"/>
      <c r="P1" s="399"/>
      <c r="Q1" s="399"/>
      <c r="R1" s="399"/>
      <c r="S1" s="399"/>
      <c r="U1" s="395"/>
    </row>
    <row r="2" spans="1:22" ht="9.75" customHeight="1" x14ac:dyDescent="0.2">
      <c r="A2" s="395"/>
      <c r="B2" s="396"/>
      <c r="C2" s="414"/>
      <c r="D2" s="414"/>
      <c r="E2" s="414"/>
      <c r="F2" s="414"/>
      <c r="G2" s="414"/>
      <c r="H2" s="414"/>
      <c r="I2" s="415"/>
      <c r="J2" s="415"/>
      <c r="K2" s="416"/>
      <c r="L2" s="416"/>
      <c r="M2" s="416"/>
      <c r="N2" s="416"/>
      <c r="O2" s="416"/>
      <c r="P2" s="416"/>
      <c r="Q2" s="416"/>
      <c r="R2" s="416"/>
      <c r="S2" s="417"/>
      <c r="U2" s="399"/>
    </row>
    <row r="3" spans="1:22" x14ac:dyDescent="0.2">
      <c r="A3" s="395"/>
      <c r="B3" s="396"/>
      <c r="C3" s="395"/>
      <c r="D3" s="395"/>
      <c r="E3" s="395"/>
      <c r="F3" s="395"/>
      <c r="G3" s="395"/>
      <c r="H3" s="395"/>
      <c r="I3" s="395"/>
      <c r="J3" s="395"/>
      <c r="K3" s="779" t="s">
        <v>1058</v>
      </c>
      <c r="L3" s="779"/>
      <c r="M3" s="40"/>
      <c r="N3" s="395" t="s">
        <v>212</v>
      </c>
      <c r="O3" s="40"/>
      <c r="P3" s="117" t="s">
        <v>571</v>
      </c>
      <c r="Q3" s="458"/>
      <c r="R3" s="418" t="s">
        <v>572</v>
      </c>
      <c r="S3" s="398"/>
      <c r="V3" s="37" t="s">
        <v>232</v>
      </c>
    </row>
    <row r="4" spans="1:22" ht="21.75" customHeight="1" x14ac:dyDescent="0.2">
      <c r="A4" s="395"/>
      <c r="B4" s="396"/>
      <c r="C4" s="395"/>
      <c r="D4" s="412" t="s">
        <v>319</v>
      </c>
      <c r="E4" s="395"/>
      <c r="F4" s="395"/>
      <c r="G4" s="395"/>
      <c r="H4" s="395"/>
      <c r="I4" s="410"/>
      <c r="J4" s="410"/>
      <c r="K4" s="395"/>
      <c r="L4" s="395"/>
      <c r="M4" s="395"/>
      <c r="N4" s="395"/>
      <c r="O4" s="395"/>
      <c r="P4" s="395"/>
      <c r="Q4" s="395"/>
      <c r="R4" s="410"/>
      <c r="S4" s="398"/>
    </row>
    <row r="5" spans="1:22" ht="21.75" customHeight="1" x14ac:dyDescent="0.2">
      <c r="A5" s="395"/>
      <c r="B5" s="396"/>
      <c r="C5" s="412"/>
      <c r="D5" s="395" t="s">
        <v>513</v>
      </c>
      <c r="E5" s="395"/>
      <c r="F5" s="395"/>
      <c r="G5" s="395"/>
      <c r="H5" s="395"/>
      <c r="I5" s="410"/>
      <c r="J5" s="410"/>
      <c r="K5" s="395"/>
      <c r="L5" s="395"/>
      <c r="M5" s="395"/>
      <c r="N5" s="395"/>
      <c r="O5" s="395"/>
      <c r="P5" s="395"/>
      <c r="Q5" s="395"/>
      <c r="R5" s="410"/>
      <c r="S5" s="398"/>
    </row>
    <row r="6" spans="1:22" ht="12" customHeight="1" x14ac:dyDescent="0.2">
      <c r="A6" s="395"/>
      <c r="B6" s="396"/>
      <c r="C6" s="412"/>
      <c r="D6" s="395"/>
      <c r="E6" s="395"/>
      <c r="F6" s="776"/>
      <c r="G6" s="776"/>
      <c r="H6" s="776"/>
      <c r="I6" s="776"/>
      <c r="J6" s="776"/>
      <c r="K6" s="776"/>
      <c r="L6" s="776"/>
      <c r="M6" s="776"/>
      <c r="N6" s="776"/>
      <c r="O6" s="776"/>
      <c r="P6" s="776"/>
      <c r="Q6" s="776"/>
      <c r="R6" s="410"/>
      <c r="S6" s="398"/>
    </row>
    <row r="7" spans="1:22" ht="21.75" customHeight="1" x14ac:dyDescent="0.2">
      <c r="A7" s="395"/>
      <c r="B7" s="396"/>
      <c r="C7" s="395"/>
      <c r="D7" s="412" t="s">
        <v>406</v>
      </c>
      <c r="E7" s="395"/>
      <c r="F7" s="395"/>
      <c r="G7" s="395"/>
      <c r="H7" s="395"/>
      <c r="I7" s="395"/>
      <c r="J7" s="395"/>
      <c r="K7" s="395"/>
      <c r="L7" s="395"/>
      <c r="M7" s="395"/>
      <c r="N7" s="395"/>
      <c r="O7" s="395"/>
      <c r="P7" s="395"/>
      <c r="Q7" s="395"/>
      <c r="R7" s="410"/>
      <c r="S7" s="398"/>
    </row>
    <row r="8" spans="1:22" ht="21.75" customHeight="1" x14ac:dyDescent="0.2">
      <c r="A8" s="395"/>
      <c r="B8" s="396"/>
      <c r="C8" s="412"/>
      <c r="D8" s="772" t="str">
        <f>IF(基本情報!F6="","",基本情報!F6)</f>
        <v/>
      </c>
      <c r="E8" s="772"/>
      <c r="F8" s="772"/>
      <c r="G8" s="772"/>
      <c r="H8" s="772"/>
      <c r="I8" s="772"/>
      <c r="J8" s="772"/>
      <c r="K8" s="395"/>
      <c r="L8" s="395"/>
      <c r="M8" s="395"/>
      <c r="N8" s="395"/>
      <c r="O8" s="395"/>
      <c r="P8" s="395"/>
      <c r="Q8" s="395"/>
      <c r="R8" s="410"/>
      <c r="S8" s="398"/>
      <c r="V8" s="3" t="s">
        <v>233</v>
      </c>
    </row>
    <row r="9" spans="1:22" ht="21.75" customHeight="1" x14ac:dyDescent="0.2">
      <c r="A9" s="395"/>
      <c r="B9" s="396"/>
      <c r="C9" s="412"/>
      <c r="D9" s="773" t="str">
        <f>IF(基本情報!G$7="","",基本情報!G$7&amp;" "&amp;" "&amp;基本情報!K$7&amp;" "&amp;"殿")</f>
        <v/>
      </c>
      <c r="E9" s="773"/>
      <c r="F9" s="773"/>
      <c r="G9" s="773"/>
      <c r="H9" s="773"/>
      <c r="I9" s="773"/>
      <c r="J9" s="773"/>
      <c r="K9" s="395"/>
      <c r="L9" s="395"/>
      <c r="M9" s="395"/>
      <c r="N9" s="395"/>
      <c r="O9" s="395"/>
      <c r="P9" s="395"/>
      <c r="Q9" s="395"/>
      <c r="R9" s="410"/>
      <c r="S9" s="398"/>
      <c r="V9" s="3" t="s">
        <v>233</v>
      </c>
    </row>
    <row r="10" spans="1:22" ht="14.25" customHeight="1" x14ac:dyDescent="0.2">
      <c r="A10" s="395"/>
      <c r="B10" s="396"/>
      <c r="C10" s="412"/>
      <c r="D10" s="395"/>
      <c r="E10" s="395"/>
      <c r="F10" s="395"/>
      <c r="G10" s="395"/>
      <c r="H10" s="395"/>
      <c r="I10" s="395"/>
      <c r="J10" s="395"/>
      <c r="K10" s="395"/>
      <c r="L10" s="395"/>
      <c r="M10" s="395"/>
      <c r="N10" s="395"/>
      <c r="O10" s="395"/>
      <c r="P10" s="395"/>
      <c r="Q10" s="395"/>
      <c r="R10" s="410"/>
      <c r="S10" s="398"/>
    </row>
    <row r="11" spans="1:22" ht="21.75" customHeight="1" x14ac:dyDescent="0.2">
      <c r="A11" s="395"/>
      <c r="B11" s="396"/>
      <c r="C11" s="412"/>
      <c r="D11" s="772" t="str">
        <f>IF(基本情報!F12="","",基本情報!F12)</f>
        <v/>
      </c>
      <c r="E11" s="772"/>
      <c r="F11" s="772"/>
      <c r="G11" s="772"/>
      <c r="H11" s="772"/>
      <c r="I11" s="772"/>
      <c r="J11" s="772"/>
      <c r="K11" s="395"/>
      <c r="L11" s="395"/>
      <c r="M11" s="395"/>
      <c r="N11" s="395"/>
      <c r="O11" s="395"/>
      <c r="P11" s="395"/>
      <c r="Q11" s="395"/>
      <c r="R11" s="410"/>
      <c r="S11" s="398"/>
      <c r="V11" s="3" t="s">
        <v>233</v>
      </c>
    </row>
    <row r="12" spans="1:22" ht="21.75" customHeight="1" x14ac:dyDescent="0.2">
      <c r="A12" s="395"/>
      <c r="B12" s="396"/>
      <c r="C12" s="395"/>
      <c r="D12" s="773" t="str">
        <f>IF(基本情報!G$13="","",基本情報!G$13&amp;" "&amp;" "&amp;基本情報!K$13&amp;" "&amp;"殿")</f>
        <v/>
      </c>
      <c r="E12" s="773"/>
      <c r="F12" s="773"/>
      <c r="G12" s="773"/>
      <c r="H12" s="773"/>
      <c r="I12" s="773"/>
      <c r="J12" s="773"/>
      <c r="K12" s="395"/>
      <c r="L12" s="395"/>
      <c r="M12" s="395"/>
      <c r="N12" s="395"/>
      <c r="O12" s="395"/>
      <c r="P12" s="395"/>
      <c r="Q12" s="395"/>
      <c r="R12" s="399"/>
      <c r="S12" s="398"/>
      <c r="V12" s="3" t="s">
        <v>233</v>
      </c>
    </row>
    <row r="13" spans="1:22" ht="14.25" customHeight="1" x14ac:dyDescent="0.2">
      <c r="A13" s="395"/>
      <c r="B13" s="396"/>
      <c r="C13" s="395"/>
      <c r="D13" s="395"/>
      <c r="E13" s="395"/>
      <c r="F13" s="395"/>
      <c r="G13" s="395"/>
      <c r="H13" s="397"/>
      <c r="I13" s="408"/>
      <c r="J13" s="408"/>
      <c r="K13" s="408"/>
      <c r="L13" s="408"/>
      <c r="M13" s="408"/>
      <c r="N13" s="408"/>
      <c r="O13" s="408"/>
      <c r="P13" s="408"/>
      <c r="Q13" s="408"/>
      <c r="R13" s="408"/>
      <c r="S13" s="398"/>
    </row>
    <row r="14" spans="1:22" ht="21.75" customHeight="1" x14ac:dyDescent="0.2">
      <c r="A14" s="395"/>
      <c r="B14" s="396"/>
      <c r="C14" s="395"/>
      <c r="D14" s="66" t="str">
        <f>IF(基本情報!F$18="","",基本情報!F$18)</f>
        <v/>
      </c>
      <c r="E14" s="136"/>
      <c r="F14" s="136"/>
      <c r="G14" s="136"/>
      <c r="H14" s="137"/>
      <c r="I14" s="137"/>
      <c r="J14" s="137"/>
      <c r="K14" s="411"/>
      <c r="L14" s="411"/>
      <c r="M14" s="411"/>
      <c r="N14" s="411"/>
      <c r="O14" s="411"/>
      <c r="P14" s="411"/>
      <c r="Q14" s="411"/>
      <c r="R14" s="399"/>
      <c r="S14" s="398"/>
      <c r="V14" s="3" t="s">
        <v>233</v>
      </c>
    </row>
    <row r="15" spans="1:22" ht="21.75" customHeight="1" x14ac:dyDescent="0.2">
      <c r="A15" s="395"/>
      <c r="B15" s="396"/>
      <c r="C15" s="395"/>
      <c r="D15" s="136" t="str">
        <f>IF(基本情報!K$19="","",基本情報!G$19&amp;"　"&amp;基本情報!K$19&amp;"　"&amp;"殿")</f>
        <v/>
      </c>
      <c r="E15" s="136"/>
      <c r="F15" s="136"/>
      <c r="G15" s="136"/>
      <c r="H15" s="137"/>
      <c r="I15" s="137"/>
      <c r="J15" s="137"/>
      <c r="K15" s="411"/>
      <c r="L15" s="411"/>
      <c r="M15" s="411"/>
      <c r="N15" s="411"/>
      <c r="O15" s="411"/>
      <c r="P15" s="411"/>
      <c r="Q15" s="411"/>
      <c r="R15" s="399"/>
      <c r="S15" s="398"/>
      <c r="V15" s="3" t="s">
        <v>233</v>
      </c>
    </row>
    <row r="16" spans="1:22" ht="8.25" customHeight="1" x14ac:dyDescent="0.2">
      <c r="A16" s="395"/>
      <c r="B16" s="396"/>
      <c r="C16" s="395"/>
      <c r="D16" s="395"/>
      <c r="E16" s="395"/>
      <c r="F16" s="395"/>
      <c r="G16" s="395"/>
      <c r="H16" s="395"/>
      <c r="I16" s="395"/>
      <c r="J16" s="395"/>
      <c r="K16" s="399"/>
      <c r="L16" s="399"/>
      <c r="M16" s="399"/>
      <c r="N16" s="399"/>
      <c r="O16" s="399"/>
      <c r="P16" s="399"/>
      <c r="Q16" s="399"/>
      <c r="R16" s="399"/>
      <c r="S16" s="398"/>
    </row>
    <row r="17" spans="1:22" ht="9" customHeight="1" x14ac:dyDescent="0.2">
      <c r="A17" s="395"/>
      <c r="B17" s="396"/>
      <c r="C17" s="395"/>
      <c r="D17" s="395"/>
      <c r="E17" s="395"/>
      <c r="F17" s="395"/>
      <c r="G17" s="395"/>
      <c r="H17" s="395"/>
      <c r="I17" s="395"/>
      <c r="J17" s="395"/>
      <c r="K17" s="399"/>
      <c r="L17" s="399"/>
      <c r="M17" s="399"/>
      <c r="N17" s="399"/>
      <c r="O17" s="399"/>
      <c r="P17" s="399"/>
      <c r="Q17" s="399"/>
      <c r="R17" s="409"/>
      <c r="S17" s="398"/>
    </row>
    <row r="18" spans="1:22" ht="25.5" x14ac:dyDescent="0.2">
      <c r="A18" s="395"/>
      <c r="B18" s="396"/>
      <c r="C18" s="781" t="s">
        <v>407</v>
      </c>
      <c r="D18" s="781"/>
      <c r="E18" s="781"/>
      <c r="F18" s="781"/>
      <c r="G18" s="781"/>
      <c r="H18" s="781"/>
      <c r="I18" s="781"/>
      <c r="J18" s="781"/>
      <c r="K18" s="781"/>
      <c r="L18" s="781"/>
      <c r="M18" s="781"/>
      <c r="N18" s="781"/>
      <c r="O18" s="781"/>
      <c r="P18" s="781"/>
      <c r="Q18" s="781"/>
      <c r="R18" s="781"/>
      <c r="S18" s="398"/>
    </row>
    <row r="19" spans="1:22" ht="9.75" customHeight="1" x14ac:dyDescent="0.2">
      <c r="A19" s="395"/>
      <c r="B19" s="396"/>
      <c r="C19" s="395"/>
      <c r="D19" s="395"/>
      <c r="E19" s="395"/>
      <c r="F19" s="395"/>
      <c r="G19" s="395"/>
      <c r="H19" s="395"/>
      <c r="I19" s="395"/>
      <c r="J19" s="395"/>
      <c r="K19" s="399"/>
      <c r="L19" s="399"/>
      <c r="M19" s="399"/>
      <c r="N19" s="399"/>
      <c r="O19" s="399"/>
      <c r="P19" s="399"/>
      <c r="Q19" s="399"/>
      <c r="R19" s="399"/>
      <c r="S19" s="398"/>
    </row>
    <row r="20" spans="1:22" ht="77.5" customHeight="1" x14ac:dyDescent="0.2">
      <c r="A20" s="395"/>
      <c r="B20" s="396"/>
      <c r="C20" s="395"/>
      <c r="D20" s="782" t="s">
        <v>1084</v>
      </c>
      <c r="E20" s="782"/>
      <c r="F20" s="782"/>
      <c r="G20" s="782"/>
      <c r="H20" s="782"/>
      <c r="I20" s="782"/>
      <c r="J20" s="782"/>
      <c r="K20" s="782"/>
      <c r="L20" s="782"/>
      <c r="M20" s="782"/>
      <c r="N20" s="782"/>
      <c r="O20" s="782"/>
      <c r="P20" s="782"/>
      <c r="Q20" s="782"/>
      <c r="R20" s="407"/>
      <c r="S20" s="398"/>
    </row>
    <row r="21" spans="1:22" ht="9.75" customHeight="1" x14ac:dyDescent="0.2">
      <c r="A21" s="395"/>
      <c r="B21" s="396"/>
      <c r="C21" s="395"/>
      <c r="D21" s="395"/>
      <c r="E21" s="395"/>
      <c r="F21" s="395"/>
      <c r="G21" s="395"/>
      <c r="H21" s="395"/>
      <c r="I21" s="395"/>
      <c r="J21" s="395"/>
      <c r="K21" s="399"/>
      <c r="L21" s="399"/>
      <c r="M21" s="399"/>
      <c r="N21" s="399"/>
      <c r="O21" s="399"/>
      <c r="P21" s="399"/>
      <c r="Q21" s="399"/>
      <c r="R21" s="399"/>
      <c r="S21" s="398"/>
    </row>
    <row r="22" spans="1:22" ht="26.25" customHeight="1" x14ac:dyDescent="0.2">
      <c r="A22" s="395"/>
      <c r="B22" s="396"/>
      <c r="C22" s="395"/>
      <c r="D22" s="395" t="s">
        <v>466</v>
      </c>
      <c r="E22" s="395"/>
      <c r="F22" s="395"/>
      <c r="G22" s="395"/>
      <c r="H22" s="395"/>
      <c r="I22" s="395"/>
      <c r="J22" s="395"/>
      <c r="K22" s="399"/>
      <c r="L22" s="399"/>
      <c r="M22" s="399"/>
      <c r="N22" s="399"/>
      <c r="O22" s="399"/>
      <c r="P22" s="399"/>
      <c r="Q22" s="399"/>
      <c r="R22" s="399"/>
      <c r="S22" s="398"/>
    </row>
    <row r="23" spans="1:22" ht="15.75" customHeight="1" x14ac:dyDescent="0.2">
      <c r="A23" s="395"/>
      <c r="B23" s="396"/>
      <c r="C23" s="395"/>
      <c r="D23" s="395" t="s">
        <v>408</v>
      </c>
      <c r="E23" s="395"/>
      <c r="F23" s="395"/>
      <c r="G23" s="395" t="s">
        <v>409</v>
      </c>
      <c r="H23" s="395"/>
      <c r="I23" s="395"/>
      <c r="J23" s="395"/>
      <c r="K23" s="399"/>
      <c r="L23" s="399"/>
      <c r="M23" s="399"/>
      <c r="N23" s="399"/>
      <c r="O23" s="399"/>
      <c r="P23" s="399"/>
      <c r="Q23" s="399"/>
      <c r="R23" s="399"/>
      <c r="S23" s="398"/>
    </row>
    <row r="24" spans="1:22" ht="26.25" customHeight="1" x14ac:dyDescent="0.2">
      <c r="A24" s="395"/>
      <c r="B24" s="396"/>
      <c r="C24" s="395"/>
      <c r="D24" s="770"/>
      <c r="E24" s="770"/>
      <c r="F24" s="395"/>
      <c r="G24" s="769"/>
      <c r="H24" s="769"/>
      <c r="I24" s="769"/>
      <c r="J24" s="769"/>
      <c r="K24" s="769"/>
      <c r="L24" s="769"/>
      <c r="M24" s="769"/>
      <c r="N24" s="769"/>
      <c r="O24" s="769"/>
      <c r="P24" s="769"/>
      <c r="Q24" s="769"/>
      <c r="R24" s="395"/>
      <c r="S24" s="398"/>
      <c r="V24" s="3" t="s">
        <v>340</v>
      </c>
    </row>
    <row r="25" spans="1:22" ht="56.25" customHeight="1" x14ac:dyDescent="0.2">
      <c r="A25" s="395"/>
      <c r="B25" s="396"/>
      <c r="C25" s="395"/>
      <c r="D25" s="778" t="s">
        <v>410</v>
      </c>
      <c r="E25" s="778"/>
      <c r="F25" s="395"/>
      <c r="G25" s="769"/>
      <c r="H25" s="769"/>
      <c r="I25" s="769"/>
      <c r="J25" s="769"/>
      <c r="K25" s="769"/>
      <c r="L25" s="769"/>
      <c r="M25" s="769"/>
      <c r="N25" s="769"/>
      <c r="O25" s="769"/>
      <c r="P25" s="769"/>
      <c r="Q25" s="769"/>
      <c r="R25" s="395"/>
      <c r="S25" s="398"/>
      <c r="V25" s="3" t="s">
        <v>340</v>
      </c>
    </row>
    <row r="26" spans="1:22" ht="26.25" customHeight="1" x14ac:dyDescent="0.2">
      <c r="A26" s="395"/>
      <c r="B26" s="396"/>
      <c r="C26" s="395"/>
      <c r="D26" s="395"/>
      <c r="E26" s="395"/>
      <c r="F26" s="395"/>
      <c r="G26" s="395"/>
      <c r="H26" s="395"/>
      <c r="I26" s="395"/>
      <c r="J26" s="395"/>
      <c r="K26" s="395"/>
      <c r="L26" s="395"/>
      <c r="M26" s="395"/>
      <c r="N26" s="395"/>
      <c r="O26" s="395"/>
      <c r="P26" s="395"/>
      <c r="Q26" s="395"/>
      <c r="R26" s="395"/>
      <c r="S26" s="398"/>
    </row>
    <row r="27" spans="1:22" ht="26.25" customHeight="1" x14ac:dyDescent="0.2">
      <c r="A27" s="395"/>
      <c r="B27" s="396"/>
      <c r="C27" s="395"/>
      <c r="D27" s="395" t="s">
        <v>411</v>
      </c>
      <c r="E27" s="395"/>
      <c r="F27" s="408"/>
      <c r="G27" s="408"/>
      <c r="H27" s="408"/>
      <c r="I27" s="408"/>
      <c r="J27" s="408"/>
      <c r="K27" s="408"/>
      <c r="L27" s="408"/>
      <c r="M27" s="408"/>
      <c r="N27" s="408"/>
      <c r="O27" s="408"/>
      <c r="P27" s="408"/>
      <c r="Q27" s="408"/>
      <c r="R27" s="408"/>
      <c r="S27" s="398"/>
    </row>
    <row r="28" spans="1:22" ht="26.25" customHeight="1" x14ac:dyDescent="0.2">
      <c r="A28" s="395"/>
      <c r="B28" s="396"/>
      <c r="C28" s="395"/>
      <c r="D28" s="778" t="s">
        <v>97</v>
      </c>
      <c r="E28" s="778"/>
      <c r="F28" s="395"/>
      <c r="G28" s="769"/>
      <c r="H28" s="769"/>
      <c r="I28" s="769"/>
      <c r="J28" s="769"/>
      <c r="K28" s="769"/>
      <c r="L28" s="769"/>
      <c r="M28" s="769"/>
      <c r="N28" s="769"/>
      <c r="O28" s="769"/>
      <c r="P28" s="769"/>
      <c r="Q28" s="769"/>
      <c r="R28" s="408"/>
      <c r="S28" s="398"/>
      <c r="V28" s="3" t="s">
        <v>340</v>
      </c>
    </row>
    <row r="29" spans="1:22" ht="26.25" customHeight="1" x14ac:dyDescent="0.2">
      <c r="A29" s="395"/>
      <c r="B29" s="396"/>
      <c r="C29" s="395"/>
      <c r="D29" s="395"/>
      <c r="E29" s="395"/>
      <c r="F29" s="395"/>
      <c r="G29" s="395"/>
      <c r="H29" s="395"/>
      <c r="I29" s="395"/>
      <c r="J29" s="395"/>
      <c r="K29" s="395"/>
      <c r="L29" s="395"/>
      <c r="M29" s="395"/>
      <c r="N29" s="395"/>
      <c r="O29" s="395"/>
      <c r="P29" s="395"/>
      <c r="Q29" s="395"/>
      <c r="R29" s="397"/>
      <c r="S29" s="398"/>
    </row>
    <row r="30" spans="1:22" ht="26.25" customHeight="1" x14ac:dyDescent="0.2">
      <c r="A30" s="395"/>
      <c r="B30" s="396"/>
      <c r="C30" s="395"/>
      <c r="D30" s="395" t="s">
        <v>412</v>
      </c>
      <c r="E30" s="770"/>
      <c r="F30" s="770"/>
      <c r="G30" s="770"/>
      <c r="H30" s="770"/>
      <c r="I30" s="399" t="s">
        <v>413</v>
      </c>
      <c r="J30" s="780"/>
      <c r="K30" s="780"/>
      <c r="L30" s="780"/>
      <c r="M30" s="780"/>
      <c r="N30" s="780"/>
      <c r="O30" s="780"/>
      <c r="P30" s="780"/>
      <c r="Q30" s="399"/>
      <c r="R30" s="397"/>
      <c r="S30" s="398"/>
      <c r="V30" s="3" t="s">
        <v>340</v>
      </c>
    </row>
    <row r="31" spans="1:22" ht="26.25" customHeight="1" x14ac:dyDescent="0.2">
      <c r="A31" s="395"/>
      <c r="B31" s="396"/>
      <c r="C31" s="395"/>
      <c r="D31" s="778"/>
      <c r="E31" s="778"/>
      <c r="F31" s="778"/>
      <c r="G31" s="778"/>
      <c r="H31" s="778"/>
      <c r="I31" s="778"/>
      <c r="J31" s="778"/>
      <c r="K31" s="778"/>
      <c r="L31" s="778"/>
      <c r="M31" s="778"/>
      <c r="N31" s="778"/>
      <c r="O31" s="778"/>
      <c r="P31" s="395"/>
      <c r="Q31" s="395"/>
      <c r="R31" s="397"/>
      <c r="S31" s="398"/>
    </row>
    <row r="32" spans="1:22" ht="15.5" customHeight="1" x14ac:dyDescent="0.2">
      <c r="A32" s="395"/>
      <c r="B32" s="396"/>
      <c r="C32" s="395"/>
      <c r="D32" s="775"/>
      <c r="E32" s="776"/>
      <c r="F32" s="395"/>
      <c r="G32" s="395"/>
      <c r="H32" s="395"/>
      <c r="I32" s="395"/>
      <c r="J32" s="777"/>
      <c r="K32" s="777"/>
      <c r="L32" s="777"/>
      <c r="M32" s="777"/>
      <c r="N32" s="777"/>
      <c r="O32" s="777"/>
      <c r="P32" s="777"/>
      <c r="Q32" s="777"/>
      <c r="R32" s="777"/>
      <c r="S32" s="398"/>
      <c r="V32" s="65"/>
    </row>
    <row r="33" spans="1:22" ht="15.5" customHeight="1" x14ac:dyDescent="0.2">
      <c r="A33" s="395"/>
      <c r="B33" s="396"/>
      <c r="C33" s="395"/>
      <c r="D33" s="395"/>
      <c r="E33" s="395"/>
      <c r="F33" s="395"/>
      <c r="G33" s="395"/>
      <c r="H33" s="395"/>
      <c r="I33" s="395"/>
      <c r="J33" s="395"/>
      <c r="K33" s="399"/>
      <c r="L33" s="399"/>
      <c r="M33" s="399"/>
      <c r="N33" s="399"/>
      <c r="O33" s="399"/>
      <c r="P33" s="399"/>
      <c r="Q33" s="399"/>
      <c r="R33" s="399"/>
      <c r="S33" s="398"/>
    </row>
    <row r="34" spans="1:22" ht="10.5" customHeight="1" x14ac:dyDescent="0.2">
      <c r="A34" s="395"/>
      <c r="B34" s="396"/>
      <c r="C34" s="395"/>
      <c r="D34" s="395"/>
      <c r="E34" s="395"/>
      <c r="F34" s="395"/>
      <c r="G34" s="395"/>
      <c r="H34" s="395"/>
      <c r="I34" s="395"/>
      <c r="J34" s="395"/>
      <c r="K34" s="399"/>
      <c r="L34" s="399"/>
      <c r="M34" s="399"/>
      <c r="N34" s="399"/>
      <c r="O34" s="399"/>
      <c r="P34" s="399"/>
      <c r="Q34" s="399"/>
      <c r="R34" s="399"/>
      <c r="S34" s="398"/>
    </row>
    <row r="35" spans="1:22" ht="9" customHeight="1" x14ac:dyDescent="0.2">
      <c r="A35" s="395"/>
      <c r="B35" s="400"/>
      <c r="C35" s="401"/>
      <c r="D35" s="401"/>
      <c r="E35" s="401"/>
      <c r="F35" s="401"/>
      <c r="G35" s="401"/>
      <c r="H35" s="401"/>
      <c r="I35" s="401"/>
      <c r="J35" s="401"/>
      <c r="K35" s="402"/>
      <c r="L35" s="402"/>
      <c r="M35" s="402"/>
      <c r="N35" s="402"/>
      <c r="O35" s="402"/>
      <c r="P35" s="402"/>
      <c r="Q35" s="402"/>
      <c r="R35" s="402"/>
      <c r="S35" s="403"/>
    </row>
    <row r="36" spans="1:22" ht="13.5" customHeight="1" x14ac:dyDescent="0.2">
      <c r="A36" s="395"/>
      <c r="B36" s="404" t="s">
        <v>414</v>
      </c>
      <c r="C36" s="405"/>
      <c r="D36" s="405"/>
      <c r="E36" s="405"/>
      <c r="F36" s="395"/>
      <c r="G36" s="395"/>
      <c r="H36" s="395"/>
      <c r="I36" s="395"/>
      <c r="J36" s="397"/>
      <c r="K36" s="399"/>
      <c r="L36" s="399"/>
      <c r="M36" s="399"/>
      <c r="N36" s="399"/>
      <c r="O36" s="399"/>
      <c r="P36" s="399"/>
      <c r="Q36" s="399"/>
      <c r="R36" s="399"/>
      <c r="S36" s="399"/>
    </row>
    <row r="37" spans="1:22" ht="13.5" customHeight="1" x14ac:dyDescent="0.2">
      <c r="A37" s="395"/>
      <c r="B37" s="395"/>
      <c r="C37" s="395"/>
      <c r="D37" s="395"/>
      <c r="E37" s="395"/>
      <c r="F37" s="395"/>
      <c r="G37" s="395"/>
      <c r="H37" s="395"/>
      <c r="I37" s="395"/>
      <c r="J37" s="395"/>
      <c r="K37" s="399"/>
      <c r="L37" s="399"/>
      <c r="M37" s="399"/>
      <c r="N37" s="399"/>
      <c r="O37" s="399"/>
      <c r="P37" s="399"/>
      <c r="Q37" s="399"/>
      <c r="R37" s="406" t="s">
        <v>784</v>
      </c>
      <c r="S37" s="399"/>
    </row>
    <row r="38" spans="1:22" x14ac:dyDescent="0.2">
      <c r="B38" s="477"/>
    </row>
    <row r="39" spans="1:22" ht="7.5" customHeight="1" x14ac:dyDescent="0.2">
      <c r="I39" s="44"/>
      <c r="J39" s="44"/>
      <c r="K39" s="117"/>
      <c r="L39" s="117"/>
      <c r="M39" s="117"/>
      <c r="N39" s="117"/>
      <c r="O39" s="117"/>
      <c r="P39" s="117"/>
      <c r="Q39" s="117"/>
      <c r="R39" s="117"/>
      <c r="U39" s="65"/>
    </row>
    <row r="40" spans="1:22" x14ac:dyDescent="0.2">
      <c r="K40" s="676"/>
      <c r="L40" s="676"/>
      <c r="M40" s="40"/>
      <c r="N40" s="3"/>
      <c r="O40" s="40"/>
      <c r="P40" s="117"/>
      <c r="Q40" s="40"/>
      <c r="R40" s="117"/>
      <c r="V40" s="37"/>
    </row>
    <row r="41" spans="1:22" ht="21.75" customHeight="1" x14ac:dyDescent="0.2">
      <c r="D41" s="46"/>
      <c r="I41" s="38"/>
      <c r="J41" s="38"/>
      <c r="K41" s="3"/>
      <c r="L41" s="3"/>
      <c r="M41" s="3"/>
      <c r="N41" s="3"/>
      <c r="O41" s="3"/>
      <c r="P41" s="3"/>
      <c r="Q41" s="3"/>
      <c r="R41" s="38"/>
    </row>
    <row r="42" spans="1:22" ht="21.75" customHeight="1" x14ac:dyDescent="0.2">
      <c r="C42" s="46"/>
      <c r="I42" s="38"/>
      <c r="J42" s="38"/>
      <c r="K42" s="3"/>
      <c r="L42" s="3"/>
      <c r="M42" s="3"/>
      <c r="N42" s="3"/>
      <c r="O42" s="3"/>
      <c r="P42" s="3"/>
      <c r="Q42" s="3"/>
      <c r="R42" s="38"/>
    </row>
    <row r="43" spans="1:22" ht="13.5" customHeight="1" x14ac:dyDescent="0.2">
      <c r="C43" s="46"/>
      <c r="F43" s="767"/>
      <c r="G43" s="767"/>
      <c r="H43" s="767"/>
      <c r="I43" s="767"/>
      <c r="J43" s="767"/>
      <c r="K43" s="767"/>
      <c r="L43" s="767"/>
      <c r="M43" s="767"/>
      <c r="N43" s="767"/>
      <c r="O43" s="767"/>
      <c r="P43" s="767"/>
      <c r="Q43" s="767"/>
      <c r="R43" s="38"/>
    </row>
    <row r="44" spans="1:22" ht="21.75" customHeight="1" x14ac:dyDescent="0.2">
      <c r="D44" s="46"/>
      <c r="K44" s="3"/>
      <c r="L44" s="3"/>
      <c r="M44" s="3"/>
      <c r="N44" s="3"/>
      <c r="O44" s="3"/>
      <c r="P44" s="3"/>
      <c r="Q44" s="3"/>
      <c r="R44" s="38"/>
    </row>
    <row r="45" spans="1:22" ht="21.75" customHeight="1" x14ac:dyDescent="0.2">
      <c r="C45" s="46"/>
      <c r="D45" s="772"/>
      <c r="E45" s="772"/>
      <c r="F45" s="772"/>
      <c r="G45" s="772"/>
      <c r="H45" s="772"/>
      <c r="I45" s="772"/>
      <c r="J45" s="772"/>
      <c r="K45" s="3"/>
      <c r="L45" s="3"/>
      <c r="M45" s="3"/>
      <c r="N45" s="3"/>
      <c r="O45" s="3"/>
      <c r="P45" s="3"/>
      <c r="Q45" s="3"/>
      <c r="R45" s="38"/>
    </row>
    <row r="46" spans="1:22" ht="21.75" customHeight="1" x14ac:dyDescent="0.2">
      <c r="C46" s="46"/>
      <c r="D46" s="773"/>
      <c r="E46" s="773"/>
      <c r="F46" s="773"/>
      <c r="G46" s="773"/>
      <c r="H46" s="773"/>
      <c r="I46" s="773"/>
      <c r="J46" s="773"/>
      <c r="K46" s="3"/>
      <c r="L46" s="3"/>
      <c r="M46" s="3"/>
      <c r="N46" s="3"/>
      <c r="O46" s="3"/>
      <c r="P46" s="3"/>
      <c r="Q46" s="3"/>
      <c r="R46" s="38"/>
    </row>
    <row r="47" spans="1:22" ht="15" customHeight="1" x14ac:dyDescent="0.2">
      <c r="C47" s="46"/>
      <c r="K47" s="3"/>
      <c r="L47" s="3"/>
      <c r="M47" s="3"/>
      <c r="N47" s="3"/>
      <c r="O47" s="3"/>
      <c r="P47" s="3"/>
      <c r="Q47" s="3"/>
      <c r="R47" s="38"/>
    </row>
    <row r="48" spans="1:22" ht="21.75" customHeight="1" x14ac:dyDescent="0.2">
      <c r="C48" s="46"/>
      <c r="D48" s="772"/>
      <c r="E48" s="772"/>
      <c r="F48" s="772"/>
      <c r="G48" s="772"/>
      <c r="H48" s="772"/>
      <c r="I48" s="772"/>
      <c r="J48" s="772"/>
      <c r="K48" s="3"/>
      <c r="L48" s="3"/>
      <c r="M48" s="3"/>
      <c r="N48" s="3"/>
      <c r="O48" s="3"/>
      <c r="P48" s="3"/>
      <c r="Q48" s="3"/>
      <c r="R48" s="38"/>
    </row>
    <row r="49" spans="3:22" ht="21.75" customHeight="1" x14ac:dyDescent="0.2">
      <c r="D49" s="773"/>
      <c r="E49" s="773"/>
      <c r="F49" s="773"/>
      <c r="G49" s="773"/>
      <c r="H49" s="773"/>
      <c r="I49" s="773"/>
      <c r="J49" s="773"/>
      <c r="K49" s="3"/>
      <c r="L49" s="3"/>
      <c r="M49" s="3"/>
      <c r="N49" s="3"/>
      <c r="O49" s="3"/>
      <c r="P49" s="3"/>
      <c r="Q49" s="3"/>
    </row>
    <row r="50" spans="3:22" ht="13.5" customHeight="1" x14ac:dyDescent="0.2">
      <c r="H50" s="44"/>
      <c r="I50" s="51"/>
      <c r="J50" s="51"/>
      <c r="K50" s="51"/>
      <c r="L50" s="51"/>
      <c r="M50" s="51"/>
      <c r="N50" s="51"/>
      <c r="O50" s="51"/>
      <c r="P50" s="51"/>
      <c r="Q50" s="51"/>
      <c r="R50" s="51"/>
    </row>
    <row r="51" spans="3:22" ht="21.75" customHeight="1" x14ac:dyDescent="0.2">
      <c r="D51" s="66"/>
      <c r="E51" s="136"/>
      <c r="F51" s="136"/>
      <c r="G51" s="136"/>
      <c r="H51" s="137"/>
      <c r="I51" s="137"/>
      <c r="J51" s="137"/>
      <c r="K51" s="52"/>
      <c r="L51" s="52"/>
      <c r="M51" s="52"/>
      <c r="N51" s="52"/>
      <c r="O51" s="52"/>
      <c r="P51" s="52"/>
      <c r="Q51" s="52"/>
    </row>
    <row r="52" spans="3:22" ht="21.75" customHeight="1" x14ac:dyDescent="0.2">
      <c r="D52" s="136"/>
      <c r="E52" s="136"/>
      <c r="F52" s="136"/>
      <c r="G52" s="136"/>
      <c r="H52" s="137"/>
      <c r="I52" s="137"/>
      <c r="J52" s="137"/>
      <c r="K52" s="52"/>
      <c r="L52" s="52"/>
      <c r="M52" s="52"/>
      <c r="N52" s="52"/>
      <c r="O52" s="52"/>
      <c r="P52" s="52"/>
      <c r="Q52" s="52"/>
    </row>
    <row r="53" spans="3:22" ht="21.75" customHeight="1" x14ac:dyDescent="0.2">
      <c r="V53" s="65"/>
    </row>
    <row r="54" spans="3:22" ht="9" customHeight="1" x14ac:dyDescent="0.2">
      <c r="R54" s="67"/>
    </row>
    <row r="55" spans="3:22" ht="29.25" customHeight="1" x14ac:dyDescent="0.2">
      <c r="C55" s="663"/>
      <c r="D55" s="663"/>
      <c r="E55" s="663"/>
      <c r="F55" s="663"/>
      <c r="G55" s="663"/>
      <c r="H55" s="663"/>
      <c r="I55" s="663"/>
      <c r="J55" s="663"/>
      <c r="K55" s="663"/>
      <c r="L55" s="663"/>
      <c r="M55" s="663"/>
      <c r="N55" s="663"/>
      <c r="O55" s="663"/>
      <c r="P55" s="663"/>
      <c r="Q55" s="663"/>
      <c r="R55" s="663"/>
    </row>
    <row r="57" spans="3:22" ht="77.5" customHeight="1" x14ac:dyDescent="0.2">
      <c r="D57" s="774"/>
      <c r="E57" s="774"/>
      <c r="F57" s="774"/>
      <c r="G57" s="774"/>
      <c r="H57" s="774"/>
      <c r="I57" s="774"/>
      <c r="J57" s="774"/>
      <c r="K57" s="774"/>
      <c r="L57" s="774"/>
      <c r="M57" s="774"/>
      <c r="N57" s="774"/>
      <c r="O57" s="774"/>
      <c r="P57" s="774"/>
      <c r="Q57" s="774"/>
      <c r="R57" s="119"/>
    </row>
    <row r="58" spans="3:22" ht="12.75" customHeight="1" x14ac:dyDescent="0.2"/>
    <row r="60" spans="3:22" ht="16.5" customHeight="1" x14ac:dyDescent="0.2"/>
    <row r="61" spans="3:22" ht="26.25" customHeight="1" x14ac:dyDescent="0.2">
      <c r="D61" s="771"/>
      <c r="E61" s="771"/>
      <c r="G61" s="769"/>
      <c r="H61" s="769"/>
      <c r="I61" s="769"/>
      <c r="J61" s="769"/>
      <c r="K61" s="769"/>
      <c r="L61" s="769"/>
      <c r="M61" s="769"/>
      <c r="N61" s="769"/>
      <c r="O61" s="769"/>
      <c r="P61" s="769"/>
      <c r="Q61" s="769"/>
      <c r="R61" s="3"/>
    </row>
    <row r="62" spans="3:22" ht="45.5" customHeight="1" x14ac:dyDescent="0.2">
      <c r="D62" s="675"/>
      <c r="E62" s="675"/>
      <c r="G62" s="769"/>
      <c r="H62" s="769"/>
      <c r="I62" s="769"/>
      <c r="J62" s="769"/>
      <c r="K62" s="769"/>
      <c r="L62" s="769"/>
      <c r="M62" s="769"/>
      <c r="N62" s="769"/>
      <c r="O62" s="769"/>
      <c r="P62" s="769"/>
      <c r="Q62" s="769"/>
      <c r="R62" s="3"/>
    </row>
    <row r="63" spans="3:22" ht="12.5" customHeight="1" x14ac:dyDescent="0.2">
      <c r="K63" s="3"/>
      <c r="L63" s="3"/>
      <c r="M63" s="3"/>
      <c r="N63" s="3"/>
      <c r="O63" s="3"/>
      <c r="P63" s="3"/>
      <c r="Q63" s="3"/>
      <c r="R63" s="3"/>
    </row>
    <row r="64" spans="3:22" ht="26.25" customHeight="1" x14ac:dyDescent="0.2">
      <c r="F64" s="51"/>
      <c r="G64" s="51"/>
      <c r="H64" s="51"/>
      <c r="I64" s="51"/>
      <c r="J64" s="51"/>
      <c r="K64" s="51"/>
      <c r="L64" s="51"/>
      <c r="M64" s="51"/>
      <c r="N64" s="51"/>
      <c r="O64" s="51"/>
      <c r="P64" s="51"/>
      <c r="Q64" s="51"/>
      <c r="R64" s="51"/>
    </row>
    <row r="65" spans="2:22" ht="26.25" customHeight="1" x14ac:dyDescent="0.2">
      <c r="D65" s="675"/>
      <c r="E65" s="675"/>
      <c r="G65" s="769"/>
      <c r="H65" s="769"/>
      <c r="I65" s="769"/>
      <c r="J65" s="769"/>
      <c r="K65" s="769"/>
      <c r="L65" s="769"/>
      <c r="M65" s="769"/>
      <c r="N65" s="769"/>
      <c r="O65" s="769"/>
      <c r="P65" s="769"/>
      <c r="Q65" s="769"/>
      <c r="R65" s="51"/>
    </row>
    <row r="66" spans="2:22" ht="26.25" customHeight="1" x14ac:dyDescent="0.2">
      <c r="K66" s="3"/>
      <c r="L66" s="3"/>
      <c r="M66" s="3"/>
      <c r="N66" s="3"/>
      <c r="O66" s="3"/>
      <c r="P66" s="3"/>
      <c r="Q66" s="3"/>
      <c r="R66" s="44"/>
    </row>
    <row r="67" spans="2:22" ht="26.25" customHeight="1" x14ac:dyDescent="0.2">
      <c r="E67" s="770"/>
      <c r="F67" s="770"/>
      <c r="G67" s="770"/>
      <c r="H67" s="770"/>
      <c r="I67" s="65"/>
      <c r="J67" s="771"/>
      <c r="K67" s="771"/>
      <c r="L67" s="771"/>
      <c r="M67" s="771"/>
      <c r="N67" s="771"/>
      <c r="O67" s="771"/>
      <c r="P67" s="771"/>
      <c r="R67" s="44"/>
    </row>
    <row r="68" spans="2:22" ht="21.75" customHeight="1" x14ac:dyDescent="0.2">
      <c r="D68" s="675"/>
      <c r="E68" s="675"/>
      <c r="F68" s="675"/>
      <c r="G68" s="675"/>
      <c r="H68" s="675"/>
      <c r="I68" s="675"/>
      <c r="J68" s="675"/>
      <c r="K68" s="675"/>
      <c r="L68" s="675"/>
      <c r="M68" s="675"/>
      <c r="N68" s="675"/>
      <c r="O68" s="675"/>
      <c r="P68" s="3"/>
      <c r="Q68" s="3"/>
      <c r="R68" s="44"/>
      <c r="V68" s="65"/>
    </row>
    <row r="69" spans="2:22" ht="21.75" customHeight="1" x14ac:dyDescent="0.2">
      <c r="D69" s="766"/>
      <c r="E69" s="767"/>
      <c r="J69" s="768"/>
      <c r="K69" s="768"/>
      <c r="L69" s="768"/>
      <c r="M69" s="768"/>
      <c r="N69" s="768"/>
      <c r="O69" s="768"/>
      <c r="P69" s="768"/>
      <c r="Q69" s="768"/>
      <c r="R69" s="768"/>
      <c r="V69" s="65"/>
    </row>
    <row r="70" spans="2:22" ht="16.5" customHeight="1" x14ac:dyDescent="0.2"/>
    <row r="71" spans="2:22" ht="16.5" customHeight="1" x14ac:dyDescent="0.2"/>
    <row r="74" spans="2:22" x14ac:dyDescent="0.2">
      <c r="B74" s="49"/>
      <c r="C74" s="12"/>
      <c r="D74" s="12"/>
      <c r="E74" s="12"/>
      <c r="J74" s="44"/>
    </row>
    <row r="75" spans="2:22" x14ac:dyDescent="0.2">
      <c r="R75" s="151"/>
    </row>
    <row r="76" spans="2:22" x14ac:dyDescent="0.2">
      <c r="R76" s="133"/>
    </row>
    <row r="77" spans="2:22" x14ac:dyDescent="0.2">
      <c r="B77" s="477"/>
    </row>
    <row r="78" spans="2:22" ht="9.75" customHeight="1" x14ac:dyDescent="0.2">
      <c r="I78" s="44"/>
      <c r="J78" s="44"/>
      <c r="K78" s="117"/>
      <c r="L78" s="117"/>
      <c r="M78" s="117"/>
      <c r="N78" s="117"/>
      <c r="O78" s="117"/>
      <c r="P78" s="117"/>
      <c r="Q78" s="117"/>
      <c r="R78" s="117"/>
      <c r="U78" s="65"/>
    </row>
    <row r="79" spans="2:22" x14ac:dyDescent="0.2">
      <c r="K79" s="676"/>
      <c r="L79" s="676"/>
      <c r="M79" s="40"/>
      <c r="N79" s="3"/>
      <c r="O79" s="40"/>
      <c r="P79" s="117"/>
      <c r="Q79" s="40"/>
      <c r="R79" s="117"/>
      <c r="V79" s="37"/>
    </row>
    <row r="80" spans="2:22" ht="21.75" customHeight="1" x14ac:dyDescent="0.2">
      <c r="D80" s="46"/>
      <c r="I80" s="38"/>
      <c r="J80" s="38"/>
      <c r="K80" s="3"/>
      <c r="L80" s="3"/>
      <c r="M80" s="3"/>
      <c r="N80" s="3"/>
      <c r="O80" s="3"/>
      <c r="P80" s="3"/>
      <c r="Q80" s="3"/>
      <c r="R80" s="38"/>
    </row>
    <row r="81" spans="3:22" ht="21.75" customHeight="1" x14ac:dyDescent="0.2">
      <c r="C81" s="46"/>
      <c r="I81" s="38"/>
      <c r="J81" s="38"/>
      <c r="K81" s="3"/>
      <c r="L81" s="3"/>
      <c r="M81" s="3"/>
      <c r="N81" s="3"/>
      <c r="O81" s="3"/>
      <c r="P81" s="3"/>
      <c r="Q81" s="3"/>
      <c r="R81" s="38"/>
    </row>
    <row r="82" spans="3:22" ht="15" customHeight="1" x14ac:dyDescent="0.2">
      <c r="C82" s="46"/>
      <c r="F82" s="767"/>
      <c r="G82" s="767"/>
      <c r="H82" s="767"/>
      <c r="I82" s="767"/>
      <c r="J82" s="767"/>
      <c r="K82" s="767"/>
      <c r="L82" s="767"/>
      <c r="M82" s="767"/>
      <c r="N82" s="767"/>
      <c r="O82" s="767"/>
      <c r="P82" s="767"/>
      <c r="Q82" s="767"/>
      <c r="R82" s="38"/>
    </row>
    <row r="83" spans="3:22" ht="18" customHeight="1" x14ac:dyDescent="0.2">
      <c r="D83" s="46"/>
      <c r="K83" s="3"/>
      <c r="L83" s="3"/>
      <c r="M83" s="3"/>
      <c r="N83" s="3"/>
      <c r="O83" s="3"/>
      <c r="P83" s="3"/>
      <c r="Q83" s="3"/>
      <c r="R83" s="38"/>
    </row>
    <row r="84" spans="3:22" ht="21.75" customHeight="1" x14ac:dyDescent="0.2">
      <c r="C84" s="46"/>
      <c r="D84" s="772"/>
      <c r="E84" s="772"/>
      <c r="F84" s="772"/>
      <c r="G84" s="772"/>
      <c r="H84" s="772"/>
      <c r="I84" s="772"/>
      <c r="J84" s="772"/>
      <c r="K84" s="3"/>
      <c r="L84" s="3"/>
      <c r="M84" s="3"/>
      <c r="N84" s="3"/>
      <c r="O84" s="3"/>
      <c r="P84" s="3"/>
      <c r="Q84" s="3"/>
      <c r="R84" s="38"/>
    </row>
    <row r="85" spans="3:22" ht="21.75" customHeight="1" x14ac:dyDescent="0.2">
      <c r="C85" s="46"/>
      <c r="D85" s="773"/>
      <c r="E85" s="773"/>
      <c r="F85" s="773"/>
      <c r="G85" s="773"/>
      <c r="H85" s="773"/>
      <c r="I85" s="773"/>
      <c r="J85" s="773"/>
      <c r="K85" s="3"/>
      <c r="L85" s="3"/>
      <c r="M85" s="3"/>
      <c r="N85" s="3"/>
      <c r="O85" s="3"/>
      <c r="P85" s="3"/>
      <c r="Q85" s="3"/>
      <c r="R85" s="38"/>
    </row>
    <row r="86" spans="3:22" ht="14.25" customHeight="1" x14ac:dyDescent="0.2">
      <c r="C86" s="46"/>
      <c r="K86" s="3"/>
      <c r="L86" s="3"/>
      <c r="M86" s="3"/>
      <c r="N86" s="3"/>
      <c r="O86" s="3"/>
      <c r="P86" s="3"/>
      <c r="Q86" s="3"/>
      <c r="R86" s="38"/>
    </row>
    <row r="87" spans="3:22" ht="21.75" customHeight="1" x14ac:dyDescent="0.2">
      <c r="C87" s="46"/>
      <c r="D87" s="772"/>
      <c r="E87" s="772"/>
      <c r="F87" s="772"/>
      <c r="G87" s="772"/>
      <c r="H87" s="772"/>
      <c r="I87" s="772"/>
      <c r="J87" s="772"/>
      <c r="K87" s="3"/>
      <c r="L87" s="3"/>
      <c r="M87" s="3"/>
      <c r="N87" s="3"/>
      <c r="O87" s="3"/>
      <c r="P87" s="3"/>
      <c r="Q87" s="3"/>
      <c r="R87" s="38"/>
    </row>
    <row r="88" spans="3:22" ht="21.75" customHeight="1" x14ac:dyDescent="0.2">
      <c r="D88" s="773"/>
      <c r="E88" s="773"/>
      <c r="F88" s="773"/>
      <c r="G88" s="773"/>
      <c r="H88" s="773"/>
      <c r="I88" s="773"/>
      <c r="J88" s="773"/>
      <c r="K88" s="3"/>
      <c r="L88" s="3"/>
      <c r="M88" s="3"/>
      <c r="N88" s="3"/>
      <c r="O88" s="3"/>
      <c r="P88" s="3"/>
      <c r="Q88" s="3"/>
    </row>
    <row r="89" spans="3:22" ht="14.25" customHeight="1" x14ac:dyDescent="0.2">
      <c r="H89" s="44"/>
      <c r="I89" s="51"/>
      <c r="J89" s="51"/>
      <c r="K89" s="51"/>
      <c r="L89" s="51"/>
      <c r="M89" s="51"/>
      <c r="N89" s="51"/>
      <c r="O89" s="51"/>
      <c r="P89" s="51"/>
      <c r="Q89" s="51"/>
      <c r="R89" s="51"/>
    </row>
    <row r="90" spans="3:22" ht="21.75" customHeight="1" x14ac:dyDescent="0.2">
      <c r="D90" s="66"/>
      <c r="E90" s="136"/>
      <c r="F90" s="136"/>
      <c r="G90" s="136"/>
      <c r="H90" s="137"/>
      <c r="I90" s="137"/>
      <c r="J90" s="137"/>
      <c r="K90" s="52"/>
      <c r="L90" s="52"/>
      <c r="M90" s="52"/>
      <c r="N90" s="52"/>
      <c r="O90" s="52"/>
      <c r="P90" s="52"/>
      <c r="Q90" s="52"/>
    </row>
    <row r="91" spans="3:22" ht="21.75" customHeight="1" x14ac:dyDescent="0.2">
      <c r="D91" s="136"/>
      <c r="E91" s="136"/>
      <c r="F91" s="136"/>
      <c r="G91" s="136"/>
      <c r="H91" s="137"/>
      <c r="I91" s="137"/>
      <c r="J91" s="137"/>
      <c r="K91" s="52"/>
      <c r="L91" s="52"/>
      <c r="M91" s="52"/>
      <c r="N91" s="52"/>
      <c r="O91" s="52"/>
      <c r="P91" s="52"/>
      <c r="Q91" s="52"/>
    </row>
    <row r="92" spans="3:22" ht="21.75" customHeight="1" x14ac:dyDescent="0.2">
      <c r="V92" s="65"/>
    </row>
    <row r="93" spans="3:22" ht="9" customHeight="1" x14ac:dyDescent="0.2">
      <c r="R93" s="67"/>
    </row>
    <row r="94" spans="3:22" ht="26.25" customHeight="1" x14ac:dyDescent="0.2">
      <c r="C94" s="663"/>
      <c r="D94" s="663"/>
      <c r="E94" s="663"/>
      <c r="F94" s="663"/>
      <c r="G94" s="663"/>
      <c r="H94" s="663"/>
      <c r="I94" s="663"/>
      <c r="J94" s="663"/>
      <c r="K94" s="663"/>
      <c r="L94" s="663"/>
      <c r="M94" s="663"/>
      <c r="N94" s="663"/>
      <c r="O94" s="663"/>
      <c r="P94" s="663"/>
      <c r="Q94" s="663"/>
      <c r="R94" s="663"/>
    </row>
    <row r="96" spans="3:22" ht="72" customHeight="1" x14ac:dyDescent="0.2">
      <c r="D96" s="774"/>
      <c r="E96" s="774"/>
      <c r="F96" s="774"/>
      <c r="G96" s="774"/>
      <c r="H96" s="774"/>
      <c r="I96" s="774"/>
      <c r="J96" s="774"/>
      <c r="K96" s="774"/>
      <c r="L96" s="774"/>
      <c r="M96" s="774"/>
      <c r="N96" s="774"/>
      <c r="O96" s="774"/>
      <c r="P96" s="774"/>
      <c r="Q96" s="774"/>
      <c r="R96" s="119"/>
    </row>
    <row r="97" spans="4:22" ht="16.5" customHeight="1" x14ac:dyDescent="0.2"/>
    <row r="98" spans="4:22" ht="26.25" customHeight="1" x14ac:dyDescent="0.2"/>
    <row r="99" spans="4:22" ht="26.25" customHeight="1" x14ac:dyDescent="0.2"/>
    <row r="100" spans="4:22" ht="26.25" customHeight="1" x14ac:dyDescent="0.2">
      <c r="D100" s="771"/>
      <c r="E100" s="771"/>
      <c r="G100" s="769"/>
      <c r="H100" s="769"/>
      <c r="I100" s="769"/>
      <c r="J100" s="769"/>
      <c r="K100" s="769"/>
      <c r="L100" s="769"/>
      <c r="M100" s="769"/>
      <c r="N100" s="769"/>
      <c r="O100" s="769"/>
      <c r="P100" s="769"/>
      <c r="Q100" s="769"/>
      <c r="R100" s="3"/>
    </row>
    <row r="101" spans="4:22" ht="42.5" customHeight="1" x14ac:dyDescent="0.2">
      <c r="D101" s="675"/>
      <c r="E101" s="675"/>
      <c r="G101" s="769"/>
      <c r="H101" s="769"/>
      <c r="I101" s="769"/>
      <c r="J101" s="769"/>
      <c r="K101" s="769"/>
      <c r="L101" s="769"/>
      <c r="M101" s="769"/>
      <c r="N101" s="769"/>
      <c r="O101" s="769"/>
      <c r="P101" s="769"/>
      <c r="Q101" s="769"/>
      <c r="R101" s="3"/>
    </row>
    <row r="102" spans="4:22" ht="15.75" customHeight="1" x14ac:dyDescent="0.2">
      <c r="K102" s="3"/>
      <c r="L102" s="3"/>
      <c r="M102" s="3"/>
      <c r="N102" s="3"/>
      <c r="O102" s="3"/>
      <c r="P102" s="3"/>
      <c r="Q102" s="3"/>
      <c r="R102" s="3"/>
    </row>
    <row r="103" spans="4:22" ht="26.25" customHeight="1" x14ac:dyDescent="0.2">
      <c r="F103" s="51"/>
      <c r="G103" s="51"/>
      <c r="H103" s="51"/>
      <c r="I103" s="51"/>
      <c r="J103" s="51"/>
      <c r="K103" s="51"/>
      <c r="L103" s="51"/>
      <c r="M103" s="51"/>
      <c r="N103" s="51"/>
      <c r="O103" s="51"/>
      <c r="P103" s="51"/>
      <c r="Q103" s="51"/>
      <c r="R103" s="51"/>
    </row>
    <row r="104" spans="4:22" ht="26.25" customHeight="1" x14ac:dyDescent="0.2">
      <c r="D104" s="675"/>
      <c r="E104" s="675"/>
      <c r="G104" s="769"/>
      <c r="H104" s="769"/>
      <c r="I104" s="769"/>
      <c r="J104" s="769"/>
      <c r="K104" s="769"/>
      <c r="L104" s="769"/>
      <c r="M104" s="769"/>
      <c r="N104" s="769"/>
      <c r="O104" s="769"/>
      <c r="P104" s="769"/>
      <c r="Q104" s="769"/>
      <c r="R104" s="51"/>
    </row>
    <row r="105" spans="4:22" ht="17" customHeight="1" x14ac:dyDescent="0.2">
      <c r="K105" s="3"/>
      <c r="L105" s="3"/>
      <c r="M105" s="3"/>
      <c r="N105" s="3"/>
      <c r="O105" s="3"/>
      <c r="P105" s="3"/>
      <c r="Q105" s="3"/>
      <c r="R105" s="44"/>
    </row>
    <row r="106" spans="4:22" ht="26.25" customHeight="1" x14ac:dyDescent="0.2">
      <c r="E106" s="770"/>
      <c r="F106" s="770"/>
      <c r="G106" s="770"/>
      <c r="H106" s="770"/>
      <c r="I106" s="65"/>
      <c r="J106" s="771"/>
      <c r="K106" s="771"/>
      <c r="L106" s="771"/>
      <c r="M106" s="771"/>
      <c r="N106" s="771"/>
      <c r="O106" s="771"/>
      <c r="P106" s="771"/>
      <c r="R106" s="44"/>
    </row>
    <row r="107" spans="4:22" ht="26.25" customHeight="1" x14ac:dyDescent="0.2">
      <c r="D107" s="675"/>
      <c r="E107" s="675"/>
      <c r="F107" s="675"/>
      <c r="G107" s="675"/>
      <c r="H107" s="675"/>
      <c r="I107" s="675"/>
      <c r="J107" s="675"/>
      <c r="K107" s="675"/>
      <c r="L107" s="675"/>
      <c r="M107" s="675"/>
      <c r="N107" s="675"/>
      <c r="O107" s="675"/>
      <c r="P107" s="3"/>
      <c r="Q107" s="3"/>
      <c r="R107" s="44"/>
      <c r="V107" s="65"/>
    </row>
    <row r="108" spans="4:22" ht="17.25" customHeight="1" x14ac:dyDescent="0.2">
      <c r="D108" s="766"/>
      <c r="E108" s="767"/>
      <c r="J108" s="768"/>
      <c r="K108" s="768"/>
      <c r="L108" s="768"/>
      <c r="M108" s="768"/>
      <c r="N108" s="768"/>
      <c r="O108" s="768"/>
      <c r="P108" s="768"/>
      <c r="Q108" s="768"/>
      <c r="R108" s="768"/>
      <c r="V108" s="65"/>
    </row>
    <row r="109" spans="4:22" x14ac:dyDescent="0.2">
      <c r="K109" s="3"/>
      <c r="L109" s="3"/>
      <c r="M109" s="3"/>
      <c r="N109" s="3"/>
      <c r="O109" s="3"/>
      <c r="P109" s="3"/>
      <c r="Q109" s="3"/>
      <c r="R109" s="3"/>
    </row>
    <row r="113" spans="2:22" x14ac:dyDescent="0.2">
      <c r="B113" s="49"/>
      <c r="C113" s="12"/>
      <c r="D113" s="12"/>
      <c r="E113" s="12"/>
      <c r="J113" s="44"/>
    </row>
    <row r="114" spans="2:22" x14ac:dyDescent="0.2">
      <c r="R114" s="151"/>
    </row>
    <row r="115" spans="2:22" x14ac:dyDescent="0.2">
      <c r="B115" s="477"/>
    </row>
    <row r="116" spans="2:22" ht="8.25" customHeight="1" x14ac:dyDescent="0.2">
      <c r="I116" s="44"/>
      <c r="J116" s="44"/>
      <c r="K116" s="117"/>
      <c r="L116" s="117"/>
      <c r="M116" s="117"/>
      <c r="N116" s="117"/>
      <c r="O116" s="117"/>
      <c r="P116" s="117"/>
      <c r="Q116" s="117"/>
      <c r="R116" s="117"/>
      <c r="U116" s="65"/>
    </row>
    <row r="117" spans="2:22" x14ac:dyDescent="0.2">
      <c r="K117" s="676"/>
      <c r="L117" s="676"/>
      <c r="M117" s="40"/>
      <c r="N117" s="3"/>
      <c r="O117" s="40"/>
      <c r="P117" s="117"/>
      <c r="Q117" s="40"/>
      <c r="R117" s="117"/>
      <c r="V117" s="37"/>
    </row>
    <row r="118" spans="2:22" ht="21.75" customHeight="1" x14ac:dyDescent="0.2">
      <c r="D118" s="46"/>
      <c r="I118" s="38"/>
      <c r="J118" s="38"/>
      <c r="K118" s="3"/>
      <c r="L118" s="3"/>
      <c r="M118" s="3"/>
      <c r="N118" s="3"/>
      <c r="O118" s="3"/>
      <c r="P118" s="3"/>
      <c r="Q118" s="3"/>
      <c r="R118" s="38"/>
    </row>
    <row r="119" spans="2:22" ht="21.75" customHeight="1" x14ac:dyDescent="0.2">
      <c r="C119" s="46"/>
      <c r="I119" s="38"/>
      <c r="J119" s="38"/>
      <c r="K119" s="3"/>
      <c r="L119" s="3"/>
      <c r="M119" s="3"/>
      <c r="N119" s="3"/>
      <c r="O119" s="3"/>
      <c r="P119" s="3"/>
      <c r="Q119" s="3"/>
      <c r="R119" s="38"/>
    </row>
    <row r="120" spans="2:22" ht="21.75" customHeight="1" x14ac:dyDescent="0.2">
      <c r="C120" s="46"/>
      <c r="F120" s="767"/>
      <c r="G120" s="767"/>
      <c r="H120" s="767"/>
      <c r="I120" s="767"/>
      <c r="J120" s="767"/>
      <c r="K120" s="767"/>
      <c r="L120" s="767"/>
      <c r="M120" s="767"/>
      <c r="N120" s="767"/>
      <c r="O120" s="767"/>
      <c r="P120" s="767"/>
      <c r="Q120" s="767"/>
      <c r="R120" s="38"/>
    </row>
    <row r="121" spans="2:22" ht="21.75" customHeight="1" x14ac:dyDescent="0.2">
      <c r="D121" s="46"/>
      <c r="K121" s="3"/>
      <c r="L121" s="3"/>
      <c r="M121" s="3"/>
      <c r="N121" s="3"/>
      <c r="O121" s="3"/>
      <c r="P121" s="3"/>
      <c r="Q121" s="3"/>
      <c r="R121" s="38"/>
    </row>
    <row r="122" spans="2:22" ht="21.75" customHeight="1" x14ac:dyDescent="0.2">
      <c r="C122" s="46"/>
      <c r="D122" s="772"/>
      <c r="E122" s="772"/>
      <c r="F122" s="772"/>
      <c r="G122" s="772"/>
      <c r="H122" s="772"/>
      <c r="I122" s="772"/>
      <c r="J122" s="772"/>
      <c r="K122" s="3"/>
      <c r="L122" s="3"/>
      <c r="M122" s="3"/>
      <c r="N122" s="3"/>
      <c r="O122" s="3"/>
      <c r="P122" s="3"/>
      <c r="Q122" s="3"/>
      <c r="R122" s="38"/>
    </row>
    <row r="123" spans="2:22" ht="21.75" customHeight="1" x14ac:dyDescent="0.2">
      <c r="C123" s="46"/>
      <c r="D123" s="773"/>
      <c r="E123" s="773"/>
      <c r="F123" s="773"/>
      <c r="G123" s="773"/>
      <c r="H123" s="773"/>
      <c r="I123" s="773"/>
      <c r="J123" s="773"/>
      <c r="K123" s="3"/>
      <c r="L123" s="3"/>
      <c r="M123" s="3"/>
      <c r="N123" s="3"/>
      <c r="O123" s="3"/>
      <c r="P123" s="3"/>
      <c r="Q123" s="3"/>
      <c r="R123" s="38"/>
    </row>
    <row r="124" spans="2:22" ht="21.75" customHeight="1" x14ac:dyDescent="0.2">
      <c r="C124" s="46"/>
      <c r="K124" s="3"/>
      <c r="L124" s="3"/>
      <c r="M124" s="3"/>
      <c r="N124" s="3"/>
      <c r="O124" s="3"/>
      <c r="P124" s="3"/>
      <c r="Q124" s="3"/>
      <c r="R124" s="38"/>
    </row>
    <row r="125" spans="2:22" ht="21.75" customHeight="1" x14ac:dyDescent="0.2">
      <c r="C125" s="46"/>
      <c r="D125" s="772"/>
      <c r="E125" s="772"/>
      <c r="F125" s="772"/>
      <c r="G125" s="772"/>
      <c r="H125" s="772"/>
      <c r="I125" s="772"/>
      <c r="J125" s="772"/>
      <c r="K125" s="3"/>
      <c r="L125" s="3"/>
      <c r="M125" s="3"/>
      <c r="N125" s="3"/>
      <c r="O125" s="3"/>
      <c r="P125" s="3"/>
      <c r="Q125" s="3"/>
      <c r="R125" s="38"/>
    </row>
    <row r="126" spans="2:22" ht="21.75" customHeight="1" x14ac:dyDescent="0.2">
      <c r="D126" s="773"/>
      <c r="E126" s="773"/>
      <c r="F126" s="773"/>
      <c r="G126" s="773"/>
      <c r="H126" s="773"/>
      <c r="I126" s="773"/>
      <c r="J126" s="773"/>
      <c r="K126" s="3"/>
      <c r="L126" s="3"/>
      <c r="M126" s="3"/>
      <c r="N126" s="3"/>
      <c r="O126" s="3"/>
      <c r="P126" s="3"/>
      <c r="Q126" s="3"/>
    </row>
    <row r="127" spans="2:22" ht="14.25" customHeight="1" x14ac:dyDescent="0.2">
      <c r="H127" s="44"/>
      <c r="I127" s="51"/>
      <c r="J127" s="51"/>
      <c r="K127" s="51"/>
      <c r="L127" s="51"/>
      <c r="M127" s="51"/>
      <c r="N127" s="51"/>
      <c r="O127" s="51"/>
      <c r="P127" s="51"/>
      <c r="Q127" s="51"/>
      <c r="R127" s="51"/>
    </row>
    <row r="128" spans="2:22" ht="21.75" customHeight="1" x14ac:dyDescent="0.2">
      <c r="D128" s="66"/>
      <c r="E128" s="136"/>
      <c r="F128" s="136"/>
      <c r="G128" s="66"/>
      <c r="H128" s="137"/>
      <c r="I128" s="137"/>
      <c r="J128" s="137"/>
      <c r="K128" s="52"/>
      <c r="L128" s="52"/>
      <c r="M128" s="52"/>
      <c r="N128" s="52"/>
      <c r="O128" s="52"/>
      <c r="P128" s="52"/>
      <c r="Q128" s="52"/>
    </row>
    <row r="129" spans="3:18" ht="21.75" customHeight="1" x14ac:dyDescent="0.2">
      <c r="D129" s="136"/>
      <c r="E129" s="136"/>
      <c r="F129" s="136"/>
      <c r="G129" s="136"/>
      <c r="H129" s="137"/>
      <c r="I129" s="137"/>
      <c r="J129" s="137"/>
      <c r="K129" s="52"/>
      <c r="L129" s="52"/>
      <c r="M129" s="52"/>
      <c r="N129" s="52"/>
      <c r="O129" s="52"/>
      <c r="P129" s="52"/>
      <c r="Q129" s="52"/>
    </row>
    <row r="130" spans="3:18" ht="9" customHeight="1" x14ac:dyDescent="0.2"/>
    <row r="131" spans="3:18" ht="9" customHeight="1" x14ac:dyDescent="0.2">
      <c r="R131" s="67"/>
    </row>
    <row r="132" spans="3:18" ht="25.5" x14ac:dyDescent="0.2">
      <c r="C132" s="663"/>
      <c r="D132" s="663"/>
      <c r="E132" s="663"/>
      <c r="F132" s="663"/>
      <c r="G132" s="663"/>
      <c r="H132" s="663"/>
      <c r="I132" s="663"/>
      <c r="J132" s="663"/>
      <c r="K132" s="663"/>
      <c r="L132" s="663"/>
      <c r="M132" s="663"/>
      <c r="N132" s="663"/>
      <c r="O132" s="663"/>
      <c r="P132" s="663"/>
      <c r="Q132" s="663"/>
      <c r="R132" s="663"/>
    </row>
    <row r="133" spans="3:18" ht="9" customHeight="1" x14ac:dyDescent="0.2"/>
    <row r="134" spans="3:18" ht="75" customHeight="1" x14ac:dyDescent="0.2">
      <c r="D134" s="774"/>
      <c r="E134" s="774"/>
      <c r="F134" s="774"/>
      <c r="G134" s="774"/>
      <c r="H134" s="774"/>
      <c r="I134" s="774"/>
      <c r="J134" s="774"/>
      <c r="K134" s="774"/>
      <c r="L134" s="774"/>
      <c r="M134" s="774"/>
      <c r="N134" s="774"/>
      <c r="O134" s="774"/>
      <c r="P134" s="774"/>
      <c r="Q134" s="774"/>
      <c r="R134" s="119"/>
    </row>
    <row r="136" spans="3:18" ht="26.25" customHeight="1" x14ac:dyDescent="0.2"/>
    <row r="137" spans="3:18" ht="19.5" customHeight="1" x14ac:dyDescent="0.2"/>
    <row r="138" spans="3:18" ht="26.25" customHeight="1" x14ac:dyDescent="0.2">
      <c r="D138" s="771"/>
      <c r="E138" s="771"/>
      <c r="G138" s="769"/>
      <c r="H138" s="769"/>
      <c r="I138" s="769"/>
      <c r="J138" s="769"/>
      <c r="K138" s="769"/>
      <c r="L138" s="769"/>
      <c r="M138" s="769"/>
      <c r="N138" s="769"/>
      <c r="O138" s="769"/>
      <c r="P138" s="769"/>
      <c r="Q138" s="769"/>
      <c r="R138" s="3"/>
    </row>
    <row r="139" spans="3:18" ht="39.5" customHeight="1" x14ac:dyDescent="0.2">
      <c r="D139" s="675"/>
      <c r="E139" s="675"/>
      <c r="G139" s="769"/>
      <c r="H139" s="769"/>
      <c r="I139" s="769"/>
      <c r="J139" s="769"/>
      <c r="K139" s="769"/>
      <c r="L139" s="769"/>
      <c r="M139" s="769"/>
      <c r="N139" s="769"/>
      <c r="O139" s="769"/>
      <c r="P139" s="769"/>
      <c r="Q139" s="769"/>
      <c r="R139" s="3"/>
    </row>
    <row r="140" spans="3:18" ht="26.25" customHeight="1" x14ac:dyDescent="0.2">
      <c r="K140" s="3"/>
      <c r="L140" s="3"/>
      <c r="M140" s="3"/>
      <c r="N140" s="3"/>
      <c r="O140" s="3"/>
      <c r="P140" s="3"/>
      <c r="Q140" s="3"/>
      <c r="R140" s="3"/>
    </row>
    <row r="141" spans="3:18" ht="21" customHeight="1" x14ac:dyDescent="0.2">
      <c r="F141" s="51"/>
      <c r="G141" s="51"/>
      <c r="H141" s="51"/>
      <c r="I141" s="51"/>
      <c r="J141" s="51"/>
      <c r="K141" s="51"/>
      <c r="L141" s="51"/>
      <c r="M141" s="51"/>
      <c r="N141" s="51"/>
      <c r="O141" s="51"/>
      <c r="P141" s="51"/>
      <c r="Q141" s="51"/>
      <c r="R141" s="51"/>
    </row>
    <row r="142" spans="3:18" ht="26.25" customHeight="1" x14ac:dyDescent="0.2">
      <c r="D142" s="675"/>
      <c r="E142" s="675"/>
      <c r="G142" s="769"/>
      <c r="H142" s="769"/>
      <c r="I142" s="769"/>
      <c r="J142" s="769"/>
      <c r="K142" s="769"/>
      <c r="L142" s="769"/>
      <c r="M142" s="769"/>
      <c r="N142" s="769"/>
      <c r="O142" s="769"/>
      <c r="P142" s="769"/>
      <c r="Q142" s="769"/>
      <c r="R142" s="51"/>
    </row>
    <row r="143" spans="3:18" ht="16" customHeight="1" x14ac:dyDescent="0.2">
      <c r="K143" s="3"/>
      <c r="L143" s="3"/>
      <c r="M143" s="3"/>
      <c r="N143" s="3"/>
      <c r="O143" s="3"/>
      <c r="P143" s="3"/>
      <c r="Q143" s="3"/>
      <c r="R143" s="44"/>
    </row>
    <row r="144" spans="3:18" ht="26.25" customHeight="1" x14ac:dyDescent="0.2">
      <c r="E144" s="770"/>
      <c r="F144" s="770"/>
      <c r="G144" s="770"/>
      <c r="H144" s="770"/>
      <c r="I144" s="65"/>
      <c r="J144" s="771"/>
      <c r="K144" s="771"/>
      <c r="L144" s="771"/>
      <c r="M144" s="771"/>
      <c r="N144" s="771"/>
      <c r="O144" s="771"/>
      <c r="P144" s="771"/>
      <c r="R144" s="44"/>
    </row>
    <row r="145" spans="2:22" ht="17.25" customHeight="1" x14ac:dyDescent="0.2">
      <c r="D145" s="675"/>
      <c r="E145" s="675"/>
      <c r="F145" s="675"/>
      <c r="G145" s="675"/>
      <c r="H145" s="675"/>
      <c r="I145" s="675"/>
      <c r="J145" s="675"/>
      <c r="K145" s="675"/>
      <c r="L145" s="675"/>
      <c r="M145" s="675"/>
      <c r="N145" s="675"/>
      <c r="O145" s="675"/>
      <c r="P145" s="3"/>
      <c r="Q145" s="3"/>
      <c r="R145" s="44"/>
      <c r="V145" s="65"/>
    </row>
    <row r="146" spans="2:22" ht="15" customHeight="1" x14ac:dyDescent="0.2">
      <c r="D146" s="766"/>
      <c r="E146" s="767"/>
      <c r="J146" s="768"/>
      <c r="K146" s="768"/>
      <c r="L146" s="768"/>
      <c r="M146" s="768"/>
      <c r="N146" s="768"/>
      <c r="O146" s="768"/>
      <c r="P146" s="768"/>
      <c r="Q146" s="768"/>
      <c r="R146" s="768"/>
    </row>
    <row r="147" spans="2:22" ht="15" customHeight="1" x14ac:dyDescent="0.2"/>
    <row r="148" spans="2:22" ht="15.75" customHeight="1" x14ac:dyDescent="0.2"/>
    <row r="151" spans="2:22" x14ac:dyDescent="0.2">
      <c r="B151" s="49"/>
      <c r="C151" s="12"/>
      <c r="D151" s="12"/>
      <c r="E151" s="12"/>
      <c r="J151" s="44"/>
    </row>
    <row r="152" spans="2:22" x14ac:dyDescent="0.2">
      <c r="R152" s="151"/>
    </row>
  </sheetData>
  <mergeCells count="84">
    <mergeCell ref="D12:J12"/>
    <mergeCell ref="D28:E28"/>
    <mergeCell ref="G28:Q28"/>
    <mergeCell ref="E30:H30"/>
    <mergeCell ref="J30:P30"/>
    <mergeCell ref="C18:R18"/>
    <mergeCell ref="D20:Q20"/>
    <mergeCell ref="D24:E24"/>
    <mergeCell ref="G24:Q24"/>
    <mergeCell ref="D25:E25"/>
    <mergeCell ref="G25:Q25"/>
    <mergeCell ref="K3:L3"/>
    <mergeCell ref="F6:Q6"/>
    <mergeCell ref="D8:J8"/>
    <mergeCell ref="D9:J9"/>
    <mergeCell ref="D11:J11"/>
    <mergeCell ref="D32:E32"/>
    <mergeCell ref="J32:P32"/>
    <mergeCell ref="Q32:R32"/>
    <mergeCell ref="D31:E31"/>
    <mergeCell ref="F31:O31"/>
    <mergeCell ref="K40:L40"/>
    <mergeCell ref="F43:Q43"/>
    <mergeCell ref="D48:J48"/>
    <mergeCell ref="D49:J49"/>
    <mergeCell ref="C55:R55"/>
    <mergeCell ref="D46:J46"/>
    <mergeCell ref="D45:J45"/>
    <mergeCell ref="D57:Q57"/>
    <mergeCell ref="D61:E61"/>
    <mergeCell ref="G61:Q61"/>
    <mergeCell ref="K79:L79"/>
    <mergeCell ref="D62:E62"/>
    <mergeCell ref="G62:Q62"/>
    <mergeCell ref="D65:E65"/>
    <mergeCell ref="G65:Q65"/>
    <mergeCell ref="E67:H67"/>
    <mergeCell ref="J67:P67"/>
    <mergeCell ref="D68:E68"/>
    <mergeCell ref="F68:O68"/>
    <mergeCell ref="D69:E69"/>
    <mergeCell ref="J69:P69"/>
    <mergeCell ref="Q69:R69"/>
    <mergeCell ref="D104:E104"/>
    <mergeCell ref="G104:Q104"/>
    <mergeCell ref="F82:Q82"/>
    <mergeCell ref="D84:J84"/>
    <mergeCell ref="D85:J85"/>
    <mergeCell ref="D87:J87"/>
    <mergeCell ref="D88:J88"/>
    <mergeCell ref="C94:R94"/>
    <mergeCell ref="D96:Q96"/>
    <mergeCell ref="D100:E100"/>
    <mergeCell ref="G100:Q100"/>
    <mergeCell ref="D101:E101"/>
    <mergeCell ref="G101:Q101"/>
    <mergeCell ref="E106:H106"/>
    <mergeCell ref="J106:P106"/>
    <mergeCell ref="D107:E107"/>
    <mergeCell ref="F107:O107"/>
    <mergeCell ref="D108:E108"/>
    <mergeCell ref="J108:P108"/>
    <mergeCell ref="D139:E139"/>
    <mergeCell ref="G139:Q139"/>
    <mergeCell ref="Q108:R108"/>
    <mergeCell ref="K117:L117"/>
    <mergeCell ref="F120:Q120"/>
    <mergeCell ref="D122:J122"/>
    <mergeCell ref="D123:J123"/>
    <mergeCell ref="D125:J125"/>
    <mergeCell ref="D126:J126"/>
    <mergeCell ref="C132:R132"/>
    <mergeCell ref="D134:Q134"/>
    <mergeCell ref="D138:E138"/>
    <mergeCell ref="G138:Q138"/>
    <mergeCell ref="D146:E146"/>
    <mergeCell ref="J146:P146"/>
    <mergeCell ref="Q146:R146"/>
    <mergeCell ref="D142:E142"/>
    <mergeCell ref="G142:Q142"/>
    <mergeCell ref="E144:H144"/>
    <mergeCell ref="J144:P144"/>
    <mergeCell ref="D145:E145"/>
    <mergeCell ref="F145:O145"/>
  </mergeCells>
  <phoneticPr fontId="27"/>
  <pageMargins left="0.70866141732283472" right="0.70866141732283472" top="0.74803149606299213" bottom="0.74803149606299213" header="0.31496062992125984" footer="0.31496062992125984"/>
  <pageSetup paperSize="9" scale="99" orientation="portrait" blackAndWhite="1" r:id="rId1"/>
  <rowBreaks count="3" manualBreakCount="3">
    <brk id="37" max="19" man="1"/>
    <brk id="75" max="19" man="1"/>
    <brk id="113" max="1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V190"/>
  <sheetViews>
    <sheetView showGridLines="0" view="pageBreakPreview" topLeftCell="A27" zoomScaleNormal="100" zoomScaleSheetLayoutView="100" workbookViewId="0">
      <selection activeCell="D21" sqref="D21"/>
    </sheetView>
  </sheetViews>
  <sheetFormatPr defaultColWidth="9" defaultRowHeight="13" x14ac:dyDescent="0.2"/>
  <cols>
    <col min="1" max="1" width="1.6328125" style="3" customWidth="1"/>
    <col min="2" max="2" width="2.36328125" style="3" customWidth="1"/>
    <col min="3" max="3" width="1.08984375" style="3" customWidth="1"/>
    <col min="4" max="4" width="8.7265625" style="3" customWidth="1"/>
    <col min="5" max="5" width="4.453125" style="3" customWidth="1"/>
    <col min="6" max="10" width="7" style="3" customWidth="1"/>
    <col min="11" max="11" width="7" style="65" customWidth="1"/>
    <col min="12" max="18" width="3.6328125" style="65" customWidth="1"/>
    <col min="19" max="19" width="1.36328125" style="65" customWidth="1"/>
    <col min="20" max="20" width="1.6328125" style="65" customWidth="1"/>
    <col min="21" max="21" width="2.7265625" style="3" customWidth="1"/>
    <col min="22" max="16384" width="9" style="3"/>
  </cols>
  <sheetData>
    <row r="1" spans="2:22" ht="15" customHeight="1" x14ac:dyDescent="0.2">
      <c r="B1" s="113" t="s">
        <v>800</v>
      </c>
    </row>
    <row r="2" spans="2:22" ht="9.75" customHeight="1" x14ac:dyDescent="0.2">
      <c r="B2" s="114"/>
      <c r="C2" s="68"/>
      <c r="D2" s="68"/>
      <c r="E2" s="68"/>
      <c r="F2" s="68"/>
      <c r="G2" s="68"/>
      <c r="H2" s="68"/>
      <c r="I2" s="115"/>
      <c r="J2" s="115"/>
      <c r="K2" s="116"/>
      <c r="L2" s="116"/>
      <c r="M2" s="116"/>
      <c r="N2" s="116"/>
      <c r="O2" s="116"/>
      <c r="P2" s="116"/>
      <c r="Q2" s="116"/>
      <c r="R2" s="116"/>
      <c r="S2" s="70"/>
      <c r="U2" s="65"/>
    </row>
    <row r="3" spans="2:22" x14ac:dyDescent="0.2">
      <c r="B3" s="114"/>
      <c r="K3" s="3" t="s">
        <v>1059</v>
      </c>
      <c r="L3" s="783"/>
      <c r="M3" s="783"/>
      <c r="N3" s="3" t="s">
        <v>212</v>
      </c>
      <c r="O3" s="40"/>
      <c r="P3" s="117" t="s">
        <v>571</v>
      </c>
      <c r="Q3" s="458"/>
      <c r="R3" s="117" t="s">
        <v>572</v>
      </c>
      <c r="S3" s="118"/>
      <c r="V3" s="37" t="s">
        <v>232</v>
      </c>
    </row>
    <row r="4" spans="2:22" ht="21.75" customHeight="1" x14ac:dyDescent="0.2">
      <c r="B4" s="114"/>
      <c r="D4" s="46" t="s">
        <v>319</v>
      </c>
      <c r="I4" s="38"/>
      <c r="J4" s="38"/>
      <c r="K4" s="3"/>
      <c r="L4" s="3"/>
      <c r="M4" s="3"/>
      <c r="N4" s="3"/>
      <c r="O4" s="3"/>
      <c r="P4" s="3"/>
      <c r="Q4" s="3"/>
      <c r="R4" s="38"/>
      <c r="S4" s="118"/>
    </row>
    <row r="5" spans="2:22" ht="21.75" customHeight="1" x14ac:dyDescent="0.2">
      <c r="B5" s="114"/>
      <c r="C5" s="46"/>
      <c r="D5" s="3" t="s">
        <v>513</v>
      </c>
      <c r="I5" s="38"/>
      <c r="J5" s="38"/>
      <c r="K5" s="3"/>
      <c r="L5" s="3"/>
      <c r="M5" s="3"/>
      <c r="N5" s="3"/>
      <c r="O5" s="3"/>
      <c r="P5" s="3"/>
      <c r="Q5" s="3"/>
      <c r="R5" s="38"/>
      <c r="S5" s="118"/>
    </row>
    <row r="6" spans="2:22" ht="12" customHeight="1" x14ac:dyDescent="0.2">
      <c r="B6" s="114"/>
      <c r="C6" s="46"/>
      <c r="F6" s="767"/>
      <c r="G6" s="767"/>
      <c r="H6" s="767"/>
      <c r="I6" s="767"/>
      <c r="J6" s="767"/>
      <c r="K6" s="767"/>
      <c r="L6" s="767"/>
      <c r="M6" s="767"/>
      <c r="N6" s="767"/>
      <c r="O6" s="767"/>
      <c r="P6" s="767"/>
      <c r="Q6" s="767"/>
      <c r="R6" s="38"/>
      <c r="S6" s="118"/>
    </row>
    <row r="7" spans="2:22" ht="21.75" customHeight="1" x14ac:dyDescent="0.2">
      <c r="B7" s="114"/>
      <c r="D7" s="46" t="s">
        <v>406</v>
      </c>
      <c r="K7" s="3"/>
      <c r="L7" s="3"/>
      <c r="M7" s="3"/>
      <c r="N7" s="3"/>
      <c r="O7" s="3"/>
      <c r="P7" s="3"/>
      <c r="Q7" s="3"/>
      <c r="R7" s="38"/>
      <c r="S7" s="118"/>
    </row>
    <row r="8" spans="2:22" ht="21.75" customHeight="1" x14ac:dyDescent="0.2">
      <c r="B8" s="114"/>
      <c r="C8" s="46"/>
      <c r="D8" s="772" t="str">
        <f>IF(基本情報!F6="","",基本情報!F6)</f>
        <v/>
      </c>
      <c r="E8" s="772"/>
      <c r="F8" s="772"/>
      <c r="G8" s="772"/>
      <c r="H8" s="772"/>
      <c r="I8" s="772"/>
      <c r="J8" s="772"/>
      <c r="K8" s="3"/>
      <c r="L8" s="3"/>
      <c r="M8" s="3"/>
      <c r="N8" s="3"/>
      <c r="O8" s="3"/>
      <c r="P8" s="3"/>
      <c r="Q8" s="3"/>
      <c r="R8" s="38"/>
      <c r="S8" s="118"/>
      <c r="V8" s="3" t="s">
        <v>233</v>
      </c>
    </row>
    <row r="9" spans="2:22" ht="21.75" customHeight="1" x14ac:dyDescent="0.2">
      <c r="B9" s="114"/>
      <c r="C9" s="46"/>
      <c r="D9" s="773" t="str">
        <f>IF(基本情報!G$7="","",基本情報!G$7&amp;" "&amp;" "&amp;基本情報!K$7&amp;" "&amp;"殿")</f>
        <v/>
      </c>
      <c r="E9" s="773"/>
      <c r="F9" s="773"/>
      <c r="G9" s="773"/>
      <c r="H9" s="773"/>
      <c r="I9" s="773"/>
      <c r="J9" s="773"/>
      <c r="K9" s="3"/>
      <c r="L9" s="3"/>
      <c r="M9" s="3"/>
      <c r="N9" s="3"/>
      <c r="O9" s="3"/>
      <c r="P9" s="3"/>
      <c r="Q9" s="3"/>
      <c r="R9" s="38"/>
      <c r="S9" s="118"/>
      <c r="V9" s="3" t="s">
        <v>233</v>
      </c>
    </row>
    <row r="10" spans="2:22" ht="14.25" customHeight="1" x14ac:dyDescent="0.2">
      <c r="B10" s="114"/>
      <c r="C10" s="46"/>
      <c r="K10" s="3"/>
      <c r="L10" s="3"/>
      <c r="M10" s="3"/>
      <c r="N10" s="3"/>
      <c r="O10" s="3"/>
      <c r="P10" s="3"/>
      <c r="Q10" s="3"/>
      <c r="R10" s="38"/>
      <c r="S10" s="118"/>
    </row>
    <row r="11" spans="2:22" ht="21.75" customHeight="1" x14ac:dyDescent="0.2">
      <c r="B11" s="114"/>
      <c r="C11" s="46"/>
      <c r="D11" s="772" t="str">
        <f>IF(基本情報!F12="","",基本情報!F12)</f>
        <v/>
      </c>
      <c r="E11" s="772"/>
      <c r="F11" s="772"/>
      <c r="G11" s="772"/>
      <c r="H11" s="772"/>
      <c r="I11" s="772"/>
      <c r="J11" s="772"/>
      <c r="K11" s="3"/>
      <c r="L11" s="3"/>
      <c r="M11" s="3"/>
      <c r="N11" s="3"/>
      <c r="O11" s="3"/>
      <c r="P11" s="3"/>
      <c r="Q11" s="3"/>
      <c r="R11" s="38"/>
      <c r="S11" s="118"/>
      <c r="V11" s="3" t="s">
        <v>233</v>
      </c>
    </row>
    <row r="12" spans="2:22" ht="21.75" customHeight="1" x14ac:dyDescent="0.2">
      <c r="B12" s="114"/>
      <c r="D12" s="773" t="str">
        <f>IF(基本情報!G$13="","",基本情報!G$13&amp;" "&amp;" "&amp;基本情報!K$13&amp;" "&amp;"殿")</f>
        <v/>
      </c>
      <c r="E12" s="773"/>
      <c r="F12" s="773"/>
      <c r="G12" s="773"/>
      <c r="H12" s="773"/>
      <c r="I12" s="773"/>
      <c r="J12" s="773"/>
      <c r="K12" s="3"/>
      <c r="L12" s="3"/>
      <c r="M12" s="3"/>
      <c r="N12" s="3"/>
      <c r="O12" s="3"/>
      <c r="P12" s="3"/>
      <c r="Q12" s="3"/>
      <c r="S12" s="118"/>
      <c r="V12" s="3" t="s">
        <v>233</v>
      </c>
    </row>
    <row r="13" spans="2:22" ht="14.25" customHeight="1" x14ac:dyDescent="0.2">
      <c r="B13" s="114"/>
      <c r="H13" s="44"/>
      <c r="I13" s="51"/>
      <c r="J13" s="51"/>
      <c r="K13" s="51"/>
      <c r="L13" s="51"/>
      <c r="M13" s="51"/>
      <c r="N13" s="51"/>
      <c r="O13" s="51"/>
      <c r="P13" s="51"/>
      <c r="Q13" s="51"/>
      <c r="R13" s="51"/>
      <c r="S13" s="118"/>
    </row>
    <row r="14" spans="2:22" ht="21.75" customHeight="1" x14ac:dyDescent="0.2">
      <c r="B14" s="114"/>
      <c r="D14" s="66" t="str">
        <f>IF(基本情報!F$18="","",基本情報!F$18)</f>
        <v/>
      </c>
      <c r="E14" s="136"/>
      <c r="F14" s="136"/>
      <c r="G14" s="136"/>
      <c r="H14" s="137"/>
      <c r="I14" s="137"/>
      <c r="J14" s="137"/>
      <c r="K14" s="52"/>
      <c r="L14" s="52"/>
      <c r="M14" s="52"/>
      <c r="N14" s="52"/>
      <c r="O14" s="52"/>
      <c r="P14" s="52"/>
      <c r="Q14" s="52"/>
      <c r="S14" s="118"/>
      <c r="V14" s="3" t="s">
        <v>233</v>
      </c>
    </row>
    <row r="15" spans="2:22" ht="21.75" customHeight="1" x14ac:dyDescent="0.2">
      <c r="B15" s="114"/>
      <c r="D15" s="136" t="str">
        <f>IF(基本情報!K$19="","",基本情報!G$19&amp;"　"&amp;基本情報!K$19&amp;"　"&amp;"殿")</f>
        <v/>
      </c>
      <c r="E15" s="136"/>
      <c r="F15" s="136"/>
      <c r="G15" s="136"/>
      <c r="H15" s="137"/>
      <c r="I15" s="137"/>
      <c r="J15" s="137"/>
      <c r="K15" s="52"/>
      <c r="L15" s="52"/>
      <c r="M15" s="52"/>
      <c r="N15" s="52"/>
      <c r="O15" s="52"/>
      <c r="P15" s="52"/>
      <c r="Q15" s="52"/>
      <c r="S15" s="118"/>
      <c r="V15" s="3" t="s">
        <v>233</v>
      </c>
    </row>
    <row r="16" spans="2:22" ht="8.25" customHeight="1" x14ac:dyDescent="0.2">
      <c r="B16" s="114"/>
      <c r="S16" s="118"/>
    </row>
    <row r="17" spans="2:22" ht="9" customHeight="1" x14ac:dyDescent="0.2">
      <c r="B17" s="114"/>
      <c r="R17" s="67"/>
      <c r="S17" s="118"/>
    </row>
    <row r="18" spans="2:22" ht="25.5" x14ac:dyDescent="0.2">
      <c r="B18" s="114"/>
      <c r="C18" s="663" t="s">
        <v>407</v>
      </c>
      <c r="D18" s="663"/>
      <c r="E18" s="663"/>
      <c r="F18" s="663"/>
      <c r="G18" s="663"/>
      <c r="H18" s="663"/>
      <c r="I18" s="663"/>
      <c r="J18" s="663"/>
      <c r="K18" s="663"/>
      <c r="L18" s="663"/>
      <c r="M18" s="663"/>
      <c r="N18" s="663"/>
      <c r="O18" s="663"/>
      <c r="P18" s="663"/>
      <c r="Q18" s="663"/>
      <c r="R18" s="663"/>
      <c r="S18" s="118"/>
    </row>
    <row r="19" spans="2:22" ht="9.75" customHeight="1" x14ac:dyDescent="0.2">
      <c r="B19" s="114"/>
      <c r="S19" s="118"/>
    </row>
    <row r="20" spans="2:22" ht="73.5" customHeight="1" x14ac:dyDescent="0.2">
      <c r="B20" s="114"/>
      <c r="D20" s="782" t="s">
        <v>1085</v>
      </c>
      <c r="E20" s="782"/>
      <c r="F20" s="782"/>
      <c r="G20" s="782"/>
      <c r="H20" s="782"/>
      <c r="I20" s="782"/>
      <c r="J20" s="782"/>
      <c r="K20" s="782"/>
      <c r="L20" s="782"/>
      <c r="M20" s="782"/>
      <c r="N20" s="782"/>
      <c r="O20" s="782"/>
      <c r="P20" s="782"/>
      <c r="Q20" s="782"/>
      <c r="R20" s="119"/>
      <c r="S20" s="118"/>
    </row>
    <row r="21" spans="2:22" ht="9.75" customHeight="1" x14ac:dyDescent="0.2">
      <c r="B21" s="114"/>
      <c r="S21" s="118"/>
    </row>
    <row r="22" spans="2:22" ht="26.25" customHeight="1" x14ac:dyDescent="0.2">
      <c r="B22" s="114"/>
      <c r="D22" s="3" t="s">
        <v>533</v>
      </c>
      <c r="S22" s="118"/>
    </row>
    <row r="23" spans="2:22" ht="15.75" customHeight="1" x14ac:dyDescent="0.2">
      <c r="B23" s="114"/>
      <c r="D23" s="3" t="s">
        <v>408</v>
      </c>
      <c r="G23" s="3" t="s">
        <v>409</v>
      </c>
      <c r="S23" s="118"/>
    </row>
    <row r="24" spans="2:22" ht="26.25" customHeight="1" x14ac:dyDescent="0.2">
      <c r="B24" s="114"/>
      <c r="D24" s="771"/>
      <c r="E24" s="771"/>
      <c r="G24" s="769"/>
      <c r="H24" s="769"/>
      <c r="I24" s="769"/>
      <c r="J24" s="769"/>
      <c r="K24" s="769"/>
      <c r="L24" s="769"/>
      <c r="M24" s="769"/>
      <c r="N24" s="769"/>
      <c r="O24" s="769"/>
      <c r="P24" s="769"/>
      <c r="Q24" s="769"/>
      <c r="R24" s="3"/>
      <c r="S24" s="118"/>
      <c r="V24" s="3" t="s">
        <v>340</v>
      </c>
    </row>
    <row r="25" spans="2:22" ht="37" customHeight="1" x14ac:dyDescent="0.2">
      <c r="B25" s="114"/>
      <c r="D25" s="675" t="s">
        <v>410</v>
      </c>
      <c r="E25" s="675"/>
      <c r="G25" s="769"/>
      <c r="H25" s="769"/>
      <c r="I25" s="769"/>
      <c r="J25" s="769"/>
      <c r="K25" s="769"/>
      <c r="L25" s="769"/>
      <c r="M25" s="769"/>
      <c r="N25" s="769"/>
      <c r="O25" s="769"/>
      <c r="P25" s="769"/>
      <c r="Q25" s="769"/>
      <c r="R25" s="3"/>
      <c r="S25" s="118"/>
      <c r="V25" s="3" t="s">
        <v>340</v>
      </c>
    </row>
    <row r="26" spans="2:22" ht="26.25" customHeight="1" x14ac:dyDescent="0.2">
      <c r="B26" s="114"/>
      <c r="K26" s="3"/>
      <c r="L26" s="3"/>
      <c r="M26" s="3"/>
      <c r="N26" s="3"/>
      <c r="O26" s="3"/>
      <c r="P26" s="3"/>
      <c r="Q26" s="3"/>
      <c r="R26" s="3"/>
      <c r="S26" s="118"/>
    </row>
    <row r="27" spans="2:22" ht="26.25" customHeight="1" x14ac:dyDescent="0.2">
      <c r="B27" s="114"/>
      <c r="D27" s="3" t="s">
        <v>534</v>
      </c>
      <c r="F27" s="51"/>
      <c r="G27" s="51"/>
      <c r="H27" s="51"/>
      <c r="I27" s="51"/>
      <c r="J27" s="51"/>
      <c r="K27" s="51"/>
      <c r="L27" s="51"/>
      <c r="M27" s="51"/>
      <c r="N27" s="51"/>
      <c r="O27" s="51"/>
      <c r="P27" s="51"/>
      <c r="Q27" s="51"/>
      <c r="R27" s="51"/>
      <c r="S27" s="118"/>
    </row>
    <row r="28" spans="2:22" ht="26.25" customHeight="1" x14ac:dyDescent="0.2">
      <c r="B28" s="114"/>
      <c r="D28" s="675" t="s">
        <v>97</v>
      </c>
      <c r="E28" s="675"/>
      <c r="G28" s="769"/>
      <c r="H28" s="769"/>
      <c r="I28" s="769"/>
      <c r="J28" s="769"/>
      <c r="K28" s="769"/>
      <c r="L28" s="769"/>
      <c r="M28" s="769"/>
      <c r="N28" s="769"/>
      <c r="O28" s="769"/>
      <c r="P28" s="769"/>
      <c r="Q28" s="769"/>
      <c r="R28" s="51"/>
      <c r="S28" s="118"/>
      <c r="V28" s="3" t="s">
        <v>340</v>
      </c>
    </row>
    <row r="29" spans="2:22" ht="26.25" customHeight="1" x14ac:dyDescent="0.2">
      <c r="B29" s="114"/>
      <c r="K29" s="3"/>
      <c r="L29" s="3"/>
      <c r="M29" s="3"/>
      <c r="N29" s="3"/>
      <c r="O29" s="3"/>
      <c r="P29" s="3"/>
      <c r="Q29" s="3"/>
      <c r="R29" s="44"/>
      <c r="S29" s="118"/>
    </row>
    <row r="30" spans="2:22" ht="26.25" customHeight="1" x14ac:dyDescent="0.2">
      <c r="B30" s="114"/>
      <c r="D30" s="3" t="s">
        <v>412</v>
      </c>
      <c r="E30" s="770"/>
      <c r="F30" s="770"/>
      <c r="G30" s="770"/>
      <c r="H30" s="770"/>
      <c r="I30" s="65" t="s">
        <v>413</v>
      </c>
      <c r="J30" s="771"/>
      <c r="K30" s="771"/>
      <c r="L30" s="771"/>
      <c r="M30" s="771"/>
      <c r="N30" s="771"/>
      <c r="O30" s="771"/>
      <c r="P30" s="771"/>
      <c r="R30" s="44"/>
      <c r="S30" s="118"/>
      <c r="V30" s="3" t="s">
        <v>340</v>
      </c>
    </row>
    <row r="31" spans="2:22" ht="26.25" customHeight="1" x14ac:dyDescent="0.2">
      <c r="B31" s="114"/>
      <c r="D31" s="675"/>
      <c r="E31" s="675"/>
      <c r="F31" s="675"/>
      <c r="G31" s="675"/>
      <c r="H31" s="675"/>
      <c r="I31" s="675"/>
      <c r="J31" s="675"/>
      <c r="K31" s="675"/>
      <c r="L31" s="675"/>
      <c r="M31" s="675"/>
      <c r="N31" s="675"/>
      <c r="O31" s="675"/>
      <c r="P31" s="3"/>
      <c r="Q31" s="3"/>
      <c r="R31" s="44"/>
      <c r="S31" s="118"/>
    </row>
    <row r="32" spans="2:22" ht="19" customHeight="1" x14ac:dyDescent="0.2">
      <c r="B32" s="114"/>
      <c r="D32" s="766"/>
      <c r="E32" s="767"/>
      <c r="J32" s="768"/>
      <c r="K32" s="768"/>
      <c r="L32" s="768"/>
      <c r="M32" s="768"/>
      <c r="N32" s="768"/>
      <c r="O32" s="768"/>
      <c r="P32" s="768"/>
      <c r="Q32" s="768"/>
      <c r="R32" s="768"/>
      <c r="S32" s="118"/>
      <c r="V32" s="65"/>
    </row>
    <row r="33" spans="2:22" ht="19" customHeight="1" x14ac:dyDescent="0.2">
      <c r="B33" s="114"/>
      <c r="S33" s="118"/>
    </row>
    <row r="34" spans="2:22" ht="18.75" customHeight="1" x14ac:dyDescent="0.2">
      <c r="B34" s="114"/>
      <c r="K34" s="3"/>
      <c r="L34" s="3"/>
      <c r="M34" s="3"/>
      <c r="N34" s="3"/>
      <c r="O34" s="3"/>
      <c r="P34" s="3"/>
      <c r="Q34" s="3"/>
      <c r="R34" s="3"/>
      <c r="S34" s="118"/>
    </row>
    <row r="35" spans="2:22" ht="10.5" customHeight="1" x14ac:dyDescent="0.2">
      <c r="B35" s="114"/>
      <c r="S35" s="118"/>
    </row>
    <row r="36" spans="2:22" ht="9" customHeight="1" x14ac:dyDescent="0.2">
      <c r="B36" s="69"/>
      <c r="C36" s="84"/>
      <c r="D36" s="84"/>
      <c r="E36" s="84"/>
      <c r="F36" s="84"/>
      <c r="G36" s="84"/>
      <c r="H36" s="84"/>
      <c r="I36" s="84"/>
      <c r="J36" s="84"/>
      <c r="K36" s="72"/>
      <c r="L36" s="72"/>
      <c r="M36" s="72"/>
      <c r="N36" s="72"/>
      <c r="O36" s="72"/>
      <c r="P36" s="72"/>
      <c r="Q36" s="72"/>
      <c r="R36" s="72"/>
      <c r="S36" s="71"/>
    </row>
    <row r="37" spans="2:22" ht="13.5" customHeight="1" x14ac:dyDescent="0.2">
      <c r="B37" s="49" t="s">
        <v>414</v>
      </c>
      <c r="C37" s="12"/>
      <c r="D37" s="12"/>
      <c r="E37" s="12"/>
      <c r="J37" s="44"/>
    </row>
    <row r="38" spans="2:22" ht="13.5" customHeight="1" x14ac:dyDescent="0.2">
      <c r="R38" s="151" t="s">
        <v>785</v>
      </c>
    </row>
    <row r="39" spans="2:22" x14ac:dyDescent="0.2">
      <c r="B39" s="477"/>
    </row>
    <row r="40" spans="2:22" ht="7.5" customHeight="1" x14ac:dyDescent="0.2">
      <c r="I40" s="44"/>
      <c r="J40" s="44"/>
      <c r="K40" s="117"/>
      <c r="L40" s="117"/>
      <c r="M40" s="117"/>
      <c r="N40" s="117"/>
      <c r="O40" s="117"/>
      <c r="P40" s="117"/>
      <c r="Q40" s="117"/>
      <c r="R40" s="117"/>
      <c r="U40" s="65"/>
    </row>
    <row r="41" spans="2:22" x14ac:dyDescent="0.2">
      <c r="K41" s="3"/>
      <c r="L41" s="783"/>
      <c r="M41" s="783"/>
      <c r="N41" s="3"/>
      <c r="O41" s="40"/>
      <c r="P41" s="117"/>
      <c r="Q41" s="40"/>
      <c r="R41" s="117"/>
      <c r="V41" s="37"/>
    </row>
    <row r="42" spans="2:22" ht="21.75" customHeight="1" x14ac:dyDescent="0.2">
      <c r="D42" s="46"/>
      <c r="I42" s="38"/>
      <c r="J42" s="38"/>
      <c r="K42" s="3"/>
      <c r="L42" s="3"/>
      <c r="M42" s="3"/>
      <c r="N42" s="3"/>
      <c r="O42" s="3"/>
      <c r="P42" s="3"/>
      <c r="Q42" s="3"/>
      <c r="R42" s="38"/>
    </row>
    <row r="43" spans="2:22" ht="21.75" customHeight="1" x14ac:dyDescent="0.2">
      <c r="C43" s="46"/>
      <c r="I43" s="38"/>
      <c r="J43" s="38"/>
      <c r="K43" s="3"/>
      <c r="L43" s="3"/>
      <c r="M43" s="3"/>
      <c r="N43" s="3"/>
      <c r="O43" s="3"/>
      <c r="P43" s="3"/>
      <c r="Q43" s="3"/>
      <c r="R43" s="38"/>
    </row>
    <row r="44" spans="2:22" ht="13.5" customHeight="1" x14ac:dyDescent="0.2">
      <c r="C44" s="46"/>
      <c r="F44" s="767"/>
      <c r="G44" s="767"/>
      <c r="H44" s="767"/>
      <c r="I44" s="767"/>
      <c r="J44" s="767"/>
      <c r="K44" s="767"/>
      <c r="L44" s="767"/>
      <c r="M44" s="767"/>
      <c r="N44" s="767"/>
      <c r="O44" s="767"/>
      <c r="P44" s="767"/>
      <c r="Q44" s="767"/>
      <c r="R44" s="38"/>
    </row>
    <row r="45" spans="2:22" ht="21.75" customHeight="1" x14ac:dyDescent="0.2">
      <c r="D45" s="46"/>
      <c r="K45" s="3"/>
      <c r="L45" s="3"/>
      <c r="M45" s="3"/>
      <c r="N45" s="3"/>
      <c r="O45" s="3"/>
      <c r="P45" s="3"/>
      <c r="Q45" s="3"/>
      <c r="R45" s="38"/>
    </row>
    <row r="46" spans="2:22" ht="21.75" customHeight="1" x14ac:dyDescent="0.2">
      <c r="C46" s="46"/>
      <c r="D46" s="772"/>
      <c r="E46" s="772"/>
      <c r="F46" s="772"/>
      <c r="G46" s="772"/>
      <c r="H46" s="772"/>
      <c r="I46" s="772"/>
      <c r="J46" s="772"/>
      <c r="K46" s="3"/>
      <c r="L46" s="3"/>
      <c r="M46" s="3"/>
      <c r="N46" s="3"/>
      <c r="O46" s="3"/>
      <c r="P46" s="3"/>
      <c r="Q46" s="3"/>
      <c r="R46" s="38"/>
    </row>
    <row r="47" spans="2:22" ht="21.75" customHeight="1" x14ac:dyDescent="0.2">
      <c r="C47" s="46"/>
      <c r="D47" s="773"/>
      <c r="E47" s="773"/>
      <c r="F47" s="773"/>
      <c r="G47" s="773"/>
      <c r="H47" s="773"/>
      <c r="I47" s="773"/>
      <c r="J47" s="773"/>
      <c r="K47" s="3"/>
      <c r="L47" s="3"/>
      <c r="M47" s="3"/>
      <c r="N47" s="3"/>
      <c r="O47" s="3"/>
      <c r="P47" s="3"/>
      <c r="Q47" s="3"/>
      <c r="R47" s="38"/>
    </row>
    <row r="48" spans="2:22" ht="15" customHeight="1" x14ac:dyDescent="0.2">
      <c r="C48" s="46"/>
      <c r="K48" s="3"/>
      <c r="L48" s="3"/>
      <c r="M48" s="3"/>
      <c r="N48" s="3"/>
      <c r="O48" s="3"/>
      <c r="P48" s="3"/>
      <c r="Q48" s="3"/>
      <c r="R48" s="38"/>
    </row>
    <row r="49" spans="3:22" ht="21.75" customHeight="1" x14ac:dyDescent="0.2">
      <c r="C49" s="46"/>
      <c r="D49" s="772"/>
      <c r="E49" s="772"/>
      <c r="F49" s="772"/>
      <c r="G49" s="772"/>
      <c r="H49" s="772"/>
      <c r="I49" s="772"/>
      <c r="J49" s="772"/>
      <c r="K49" s="3"/>
      <c r="L49" s="3"/>
      <c r="M49" s="3"/>
      <c r="N49" s="3"/>
      <c r="O49" s="3"/>
      <c r="P49" s="3"/>
      <c r="Q49" s="3"/>
      <c r="R49" s="38"/>
    </row>
    <row r="50" spans="3:22" ht="21.75" customHeight="1" x14ac:dyDescent="0.2">
      <c r="D50" s="773"/>
      <c r="E50" s="773"/>
      <c r="F50" s="773"/>
      <c r="G50" s="773"/>
      <c r="H50" s="773"/>
      <c r="I50" s="773"/>
      <c r="J50" s="773"/>
      <c r="K50" s="3"/>
      <c r="L50" s="3"/>
      <c r="M50" s="3"/>
      <c r="N50" s="3"/>
      <c r="O50" s="3"/>
      <c r="P50" s="3"/>
      <c r="Q50" s="3"/>
    </row>
    <row r="51" spans="3:22" ht="13.5" customHeight="1" x14ac:dyDescent="0.2">
      <c r="H51" s="44"/>
      <c r="I51" s="51"/>
      <c r="J51" s="51"/>
      <c r="K51" s="51"/>
      <c r="L51" s="51"/>
      <c r="M51" s="51"/>
      <c r="N51" s="51"/>
      <c r="O51" s="51"/>
      <c r="P51" s="51"/>
      <c r="Q51" s="51"/>
      <c r="R51" s="51"/>
    </row>
    <row r="52" spans="3:22" ht="21.75" customHeight="1" x14ac:dyDescent="0.2">
      <c r="D52" s="66"/>
      <c r="E52" s="136"/>
      <c r="F52" s="136"/>
      <c r="G52" s="136"/>
      <c r="H52" s="137"/>
      <c r="I52" s="137"/>
      <c r="J52" s="137"/>
      <c r="K52" s="52"/>
      <c r="L52" s="52"/>
      <c r="M52" s="52"/>
      <c r="N52" s="52"/>
      <c r="O52" s="52"/>
      <c r="P52" s="52"/>
      <c r="Q52" s="52"/>
    </row>
    <row r="53" spans="3:22" ht="21.75" customHeight="1" x14ac:dyDescent="0.2">
      <c r="D53" s="136"/>
      <c r="E53" s="136"/>
      <c r="F53" s="136"/>
      <c r="G53" s="136"/>
      <c r="H53" s="137"/>
      <c r="I53" s="137"/>
      <c r="J53" s="137"/>
      <c r="K53" s="52"/>
      <c r="L53" s="52"/>
      <c r="M53" s="52"/>
      <c r="N53" s="52"/>
      <c r="O53" s="52"/>
      <c r="P53" s="52"/>
      <c r="Q53" s="52"/>
    </row>
    <row r="54" spans="3:22" ht="21.75" customHeight="1" x14ac:dyDescent="0.2">
      <c r="V54" s="65"/>
    </row>
    <row r="55" spans="3:22" ht="9" customHeight="1" x14ac:dyDescent="0.2">
      <c r="R55" s="67"/>
    </row>
    <row r="56" spans="3:22" ht="29.25" customHeight="1" x14ac:dyDescent="0.2">
      <c r="C56" s="663"/>
      <c r="D56" s="663"/>
      <c r="E56" s="663"/>
      <c r="F56" s="663"/>
      <c r="G56" s="663"/>
      <c r="H56" s="663"/>
      <c r="I56" s="663"/>
      <c r="J56" s="663"/>
      <c r="K56" s="663"/>
      <c r="L56" s="663"/>
      <c r="M56" s="663"/>
      <c r="N56" s="663"/>
      <c r="O56" s="663"/>
      <c r="P56" s="663"/>
      <c r="Q56" s="663"/>
      <c r="R56" s="663"/>
    </row>
    <row r="58" spans="3:22" ht="76.5" customHeight="1" x14ac:dyDescent="0.2">
      <c r="D58" s="782"/>
      <c r="E58" s="782"/>
      <c r="F58" s="782"/>
      <c r="G58" s="782"/>
      <c r="H58" s="782"/>
      <c r="I58" s="782"/>
      <c r="J58" s="782"/>
      <c r="K58" s="782"/>
      <c r="L58" s="782"/>
      <c r="M58" s="782"/>
      <c r="N58" s="782"/>
      <c r="O58" s="782"/>
      <c r="P58" s="782"/>
      <c r="Q58" s="782"/>
      <c r="R58" s="119"/>
    </row>
    <row r="59" spans="3:22" ht="12.75" customHeight="1" x14ac:dyDescent="0.2"/>
    <row r="61" spans="3:22" ht="16.5" customHeight="1" x14ac:dyDescent="0.2"/>
    <row r="62" spans="3:22" ht="26.25" customHeight="1" x14ac:dyDescent="0.2">
      <c r="D62" s="771"/>
      <c r="E62" s="771"/>
      <c r="G62" s="769"/>
      <c r="H62" s="769"/>
      <c r="I62" s="769"/>
      <c r="J62" s="769"/>
      <c r="K62" s="769"/>
      <c r="L62" s="769"/>
      <c r="M62" s="769"/>
      <c r="N62" s="769"/>
      <c r="O62" s="769"/>
      <c r="P62" s="769"/>
      <c r="Q62" s="769"/>
      <c r="R62" s="3"/>
    </row>
    <row r="63" spans="3:22" ht="40.5" customHeight="1" x14ac:dyDescent="0.2">
      <c r="D63" s="675"/>
      <c r="E63" s="675"/>
      <c r="G63" s="769"/>
      <c r="H63" s="769"/>
      <c r="I63" s="769"/>
      <c r="J63" s="769"/>
      <c r="K63" s="769"/>
      <c r="L63" s="769"/>
      <c r="M63" s="769"/>
      <c r="N63" s="769"/>
      <c r="O63" s="769"/>
      <c r="P63" s="769"/>
      <c r="Q63" s="769"/>
      <c r="R63" s="3"/>
    </row>
    <row r="64" spans="3:22" ht="26.25" customHeight="1" x14ac:dyDescent="0.2">
      <c r="K64" s="3"/>
      <c r="L64" s="3"/>
      <c r="M64" s="3"/>
      <c r="N64" s="3"/>
      <c r="O64" s="3"/>
      <c r="P64" s="3"/>
      <c r="Q64" s="3"/>
      <c r="R64" s="3"/>
    </row>
    <row r="65" spans="2:22" ht="26.25" customHeight="1" x14ac:dyDescent="0.2">
      <c r="F65" s="51"/>
      <c r="G65" s="51"/>
      <c r="H65" s="51"/>
      <c r="I65" s="51"/>
      <c r="J65" s="51"/>
      <c r="K65" s="51"/>
      <c r="L65" s="51"/>
      <c r="M65" s="51"/>
      <c r="N65" s="51"/>
      <c r="O65" s="51"/>
      <c r="P65" s="51"/>
      <c r="Q65" s="51"/>
      <c r="R65" s="51"/>
    </row>
    <row r="66" spans="2:22" ht="26.25" customHeight="1" x14ac:dyDescent="0.2">
      <c r="D66" s="675"/>
      <c r="E66" s="675"/>
      <c r="G66" s="769"/>
      <c r="H66" s="769"/>
      <c r="I66" s="769"/>
      <c r="J66" s="769"/>
      <c r="K66" s="769"/>
      <c r="L66" s="769"/>
      <c r="M66" s="769"/>
      <c r="N66" s="769"/>
      <c r="O66" s="769"/>
      <c r="P66" s="769"/>
      <c r="Q66" s="769"/>
      <c r="R66" s="51"/>
    </row>
    <row r="67" spans="2:22" ht="26.25" customHeight="1" x14ac:dyDescent="0.2">
      <c r="K67" s="3"/>
      <c r="L67" s="3"/>
      <c r="M67" s="3"/>
      <c r="N67" s="3"/>
      <c r="O67" s="3"/>
      <c r="P67" s="3"/>
      <c r="Q67" s="3"/>
      <c r="R67" s="44"/>
    </row>
    <row r="68" spans="2:22" ht="26.25" customHeight="1" x14ac:dyDescent="0.2">
      <c r="E68" s="770"/>
      <c r="F68" s="770"/>
      <c r="G68" s="770"/>
      <c r="H68" s="770"/>
      <c r="I68" s="65"/>
      <c r="J68" s="771"/>
      <c r="K68" s="771"/>
      <c r="L68" s="771"/>
      <c r="M68" s="771"/>
      <c r="N68" s="771"/>
      <c r="O68" s="771"/>
      <c r="P68" s="771"/>
      <c r="R68" s="44"/>
    </row>
    <row r="69" spans="2:22" ht="21.75" customHeight="1" x14ac:dyDescent="0.2">
      <c r="D69" s="675"/>
      <c r="E69" s="675"/>
      <c r="F69" s="675"/>
      <c r="G69" s="675"/>
      <c r="H69" s="675"/>
      <c r="I69" s="675"/>
      <c r="J69" s="675"/>
      <c r="K69" s="675"/>
      <c r="L69" s="675"/>
      <c r="M69" s="675"/>
      <c r="N69" s="675"/>
      <c r="O69" s="675"/>
      <c r="P69" s="3"/>
      <c r="Q69" s="3"/>
      <c r="R69" s="44"/>
      <c r="V69" s="65"/>
    </row>
    <row r="70" spans="2:22" ht="21.75" customHeight="1" x14ac:dyDescent="0.2">
      <c r="D70" s="766"/>
      <c r="E70" s="767"/>
      <c r="J70" s="768"/>
      <c r="K70" s="768"/>
      <c r="L70" s="768"/>
      <c r="M70" s="768"/>
      <c r="N70" s="768"/>
      <c r="O70" s="768"/>
      <c r="P70" s="768"/>
      <c r="Q70" s="768"/>
      <c r="R70" s="768"/>
      <c r="V70" s="65"/>
    </row>
    <row r="71" spans="2:22" ht="16.5" customHeight="1" x14ac:dyDescent="0.2"/>
    <row r="74" spans="2:22" x14ac:dyDescent="0.2">
      <c r="B74" s="49"/>
      <c r="C74" s="12"/>
      <c r="D74" s="12"/>
      <c r="E74" s="12"/>
      <c r="J74" s="44"/>
    </row>
    <row r="75" spans="2:22" x14ac:dyDescent="0.2">
      <c r="R75" s="151"/>
    </row>
    <row r="76" spans="2:22" x14ac:dyDescent="0.2">
      <c r="R76" s="133"/>
    </row>
    <row r="77" spans="2:22" x14ac:dyDescent="0.2">
      <c r="B77" s="477"/>
    </row>
    <row r="78" spans="2:22" ht="9.75" customHeight="1" x14ac:dyDescent="0.2">
      <c r="I78" s="44"/>
      <c r="J78" s="44"/>
      <c r="K78" s="117"/>
      <c r="L78" s="117"/>
      <c r="M78" s="117"/>
      <c r="N78" s="117"/>
      <c r="O78" s="117"/>
      <c r="P78" s="117"/>
      <c r="Q78" s="117"/>
      <c r="R78" s="117"/>
      <c r="U78" s="65"/>
    </row>
    <row r="79" spans="2:22" x14ac:dyDescent="0.2">
      <c r="K79" s="676"/>
      <c r="L79" s="676"/>
      <c r="M79" s="40"/>
      <c r="N79" s="3"/>
      <c r="O79" s="40"/>
      <c r="P79" s="117"/>
      <c r="Q79" s="40"/>
      <c r="R79" s="117"/>
      <c r="V79" s="37"/>
    </row>
    <row r="80" spans="2:22" ht="21.75" customHeight="1" x14ac:dyDescent="0.2">
      <c r="D80" s="46"/>
      <c r="I80" s="38"/>
      <c r="J80" s="38"/>
      <c r="K80" s="3"/>
      <c r="L80" s="3"/>
      <c r="M80" s="3"/>
      <c r="N80" s="3"/>
      <c r="O80" s="3"/>
      <c r="P80" s="3"/>
      <c r="Q80" s="3"/>
      <c r="R80" s="38"/>
    </row>
    <row r="81" spans="3:22" ht="21.75" customHeight="1" x14ac:dyDescent="0.2">
      <c r="C81" s="46"/>
      <c r="I81" s="38"/>
      <c r="J81" s="38"/>
      <c r="K81" s="3"/>
      <c r="L81" s="3"/>
      <c r="M81" s="3"/>
      <c r="N81" s="3"/>
      <c r="O81" s="3"/>
      <c r="P81" s="3"/>
      <c r="Q81" s="3"/>
      <c r="R81" s="38"/>
    </row>
    <row r="82" spans="3:22" ht="15" customHeight="1" x14ac:dyDescent="0.2">
      <c r="C82" s="46"/>
      <c r="F82" s="767"/>
      <c r="G82" s="767"/>
      <c r="H82" s="767"/>
      <c r="I82" s="767"/>
      <c r="J82" s="767"/>
      <c r="K82" s="767"/>
      <c r="L82" s="767"/>
      <c r="M82" s="767"/>
      <c r="N82" s="767"/>
      <c r="O82" s="767"/>
      <c r="P82" s="767"/>
      <c r="Q82" s="767"/>
      <c r="R82" s="38"/>
    </row>
    <row r="83" spans="3:22" ht="18" customHeight="1" x14ac:dyDescent="0.2">
      <c r="D83" s="46"/>
      <c r="K83" s="3"/>
      <c r="L83" s="3"/>
      <c r="M83" s="3"/>
      <c r="N83" s="3"/>
      <c r="O83" s="3"/>
      <c r="P83" s="3"/>
      <c r="Q83" s="3"/>
      <c r="R83" s="38"/>
    </row>
    <row r="84" spans="3:22" ht="21.75" customHeight="1" x14ac:dyDescent="0.2">
      <c r="C84" s="46"/>
      <c r="D84" s="772"/>
      <c r="E84" s="772"/>
      <c r="F84" s="772"/>
      <c r="G84" s="772"/>
      <c r="H84" s="772"/>
      <c r="I84" s="772"/>
      <c r="J84" s="772"/>
      <c r="K84" s="3"/>
      <c r="L84" s="3"/>
      <c r="M84" s="3"/>
      <c r="N84" s="3"/>
      <c r="O84" s="3"/>
      <c r="P84" s="3"/>
      <c r="Q84" s="3"/>
      <c r="R84" s="38"/>
    </row>
    <row r="85" spans="3:22" ht="21.75" customHeight="1" x14ac:dyDescent="0.2">
      <c r="C85" s="46"/>
      <c r="D85" s="773"/>
      <c r="E85" s="773"/>
      <c r="F85" s="773"/>
      <c r="G85" s="773"/>
      <c r="H85" s="773"/>
      <c r="I85" s="773"/>
      <c r="J85" s="773"/>
      <c r="K85" s="3"/>
      <c r="L85" s="3"/>
      <c r="M85" s="3"/>
      <c r="N85" s="3"/>
      <c r="O85" s="3"/>
      <c r="P85" s="3"/>
      <c r="Q85" s="3"/>
      <c r="R85" s="38"/>
    </row>
    <row r="86" spans="3:22" ht="14.25" customHeight="1" x14ac:dyDescent="0.2">
      <c r="C86" s="46"/>
      <c r="K86" s="3"/>
      <c r="L86" s="3"/>
      <c r="M86" s="3"/>
      <c r="N86" s="3"/>
      <c r="O86" s="3"/>
      <c r="P86" s="3"/>
      <c r="Q86" s="3"/>
      <c r="R86" s="38"/>
    </row>
    <row r="87" spans="3:22" ht="21.75" customHeight="1" x14ac:dyDescent="0.2">
      <c r="C87" s="46"/>
      <c r="D87" s="772"/>
      <c r="E87" s="772"/>
      <c r="F87" s="772"/>
      <c r="G87" s="772"/>
      <c r="H87" s="772"/>
      <c r="I87" s="772"/>
      <c r="J87" s="772"/>
      <c r="K87" s="3"/>
      <c r="L87" s="3"/>
      <c r="M87" s="3"/>
      <c r="N87" s="3"/>
      <c r="O87" s="3"/>
      <c r="P87" s="3"/>
      <c r="Q87" s="3"/>
      <c r="R87" s="38"/>
    </row>
    <row r="88" spans="3:22" ht="21.75" customHeight="1" x14ac:dyDescent="0.2">
      <c r="D88" s="773"/>
      <c r="E88" s="773"/>
      <c r="F88" s="773"/>
      <c r="G88" s="773"/>
      <c r="H88" s="773"/>
      <c r="I88" s="773"/>
      <c r="J88" s="773"/>
      <c r="K88" s="3"/>
      <c r="L88" s="3"/>
      <c r="M88" s="3"/>
      <c r="N88" s="3"/>
      <c r="O88" s="3"/>
      <c r="P88" s="3"/>
      <c r="Q88" s="3"/>
    </row>
    <row r="89" spans="3:22" ht="14.25" customHeight="1" x14ac:dyDescent="0.2">
      <c r="H89" s="44"/>
      <c r="I89" s="51"/>
      <c r="J89" s="51"/>
      <c r="K89" s="51"/>
      <c r="L89" s="51"/>
      <c r="M89" s="51"/>
      <c r="N89" s="51"/>
      <c r="O89" s="51"/>
      <c r="P89" s="51"/>
      <c r="Q89" s="51"/>
      <c r="R89" s="51"/>
    </row>
    <row r="90" spans="3:22" ht="21.75" customHeight="1" x14ac:dyDescent="0.2">
      <c r="D90" s="66"/>
      <c r="E90" s="136"/>
      <c r="F90" s="136"/>
      <c r="G90" s="136"/>
      <c r="H90" s="137"/>
      <c r="I90" s="137"/>
      <c r="J90" s="137"/>
      <c r="K90" s="52"/>
      <c r="L90" s="52"/>
      <c r="M90" s="52"/>
      <c r="N90" s="52"/>
      <c r="O90" s="52"/>
      <c r="P90" s="52"/>
      <c r="Q90" s="52"/>
    </row>
    <row r="91" spans="3:22" ht="21.75" customHeight="1" x14ac:dyDescent="0.2">
      <c r="D91" s="136"/>
      <c r="E91" s="136"/>
      <c r="F91" s="136"/>
      <c r="G91" s="136"/>
      <c r="H91" s="137"/>
      <c r="I91" s="137"/>
      <c r="J91" s="137"/>
      <c r="K91" s="52"/>
      <c r="L91" s="52"/>
      <c r="M91" s="52"/>
      <c r="N91" s="52"/>
      <c r="O91" s="52"/>
      <c r="P91" s="52"/>
      <c r="Q91" s="52"/>
    </row>
    <row r="92" spans="3:22" ht="21.75" customHeight="1" x14ac:dyDescent="0.2">
      <c r="V92" s="65"/>
    </row>
    <row r="93" spans="3:22" ht="9" customHeight="1" x14ac:dyDescent="0.2">
      <c r="R93" s="67"/>
    </row>
    <row r="94" spans="3:22" ht="26.25" customHeight="1" x14ac:dyDescent="0.2">
      <c r="C94" s="663"/>
      <c r="D94" s="663"/>
      <c r="E94" s="663"/>
      <c r="F94" s="663"/>
      <c r="G94" s="663"/>
      <c r="H94" s="663"/>
      <c r="I94" s="663"/>
      <c r="J94" s="663"/>
      <c r="K94" s="663"/>
      <c r="L94" s="663"/>
      <c r="M94" s="663"/>
      <c r="N94" s="663"/>
      <c r="O94" s="663"/>
      <c r="P94" s="663"/>
      <c r="Q94" s="663"/>
      <c r="R94" s="663"/>
    </row>
    <row r="96" spans="3:22" ht="71" customHeight="1" x14ac:dyDescent="0.2">
      <c r="D96" s="782"/>
      <c r="E96" s="782"/>
      <c r="F96" s="782"/>
      <c r="G96" s="782"/>
      <c r="H96" s="782"/>
      <c r="I96" s="782"/>
      <c r="J96" s="782"/>
      <c r="K96" s="782"/>
      <c r="L96" s="782"/>
      <c r="M96" s="782"/>
      <c r="N96" s="782"/>
      <c r="O96" s="782"/>
      <c r="P96" s="782"/>
      <c r="Q96" s="782"/>
      <c r="R96" s="119"/>
    </row>
    <row r="97" spans="4:22" ht="16.5" customHeight="1" x14ac:dyDescent="0.2"/>
    <row r="98" spans="4:22" ht="26.25" customHeight="1" x14ac:dyDescent="0.2"/>
    <row r="99" spans="4:22" ht="26.25" customHeight="1" x14ac:dyDescent="0.2"/>
    <row r="100" spans="4:22" ht="26.25" customHeight="1" x14ac:dyDescent="0.2">
      <c r="D100" s="771"/>
      <c r="E100" s="771"/>
      <c r="G100" s="769"/>
      <c r="H100" s="769"/>
      <c r="I100" s="769"/>
      <c r="J100" s="769"/>
      <c r="K100" s="769"/>
      <c r="L100" s="769"/>
      <c r="M100" s="769"/>
      <c r="N100" s="769"/>
      <c r="O100" s="769"/>
      <c r="P100" s="769"/>
      <c r="Q100" s="769"/>
      <c r="R100" s="3"/>
    </row>
    <row r="101" spans="4:22" ht="35.5" customHeight="1" x14ac:dyDescent="0.2">
      <c r="D101" s="675"/>
      <c r="E101" s="675"/>
      <c r="G101" s="769"/>
      <c r="H101" s="769"/>
      <c r="I101" s="769"/>
      <c r="J101" s="769"/>
      <c r="K101" s="769"/>
      <c r="L101" s="769"/>
      <c r="M101" s="769"/>
      <c r="N101" s="769"/>
      <c r="O101" s="769"/>
      <c r="P101" s="769"/>
      <c r="Q101" s="769"/>
      <c r="R101" s="3"/>
    </row>
    <row r="102" spans="4:22" ht="15.75" customHeight="1" x14ac:dyDescent="0.2">
      <c r="K102" s="3"/>
      <c r="L102" s="3"/>
      <c r="M102" s="3"/>
      <c r="N102" s="3"/>
      <c r="O102" s="3"/>
      <c r="P102" s="3"/>
      <c r="Q102" s="3"/>
      <c r="R102" s="3"/>
    </row>
    <row r="103" spans="4:22" ht="26.25" customHeight="1" x14ac:dyDescent="0.2">
      <c r="F103" s="51"/>
      <c r="G103" s="51"/>
      <c r="H103" s="51"/>
      <c r="I103" s="51"/>
      <c r="J103" s="51"/>
      <c r="K103" s="51"/>
      <c r="L103" s="51"/>
      <c r="M103" s="51"/>
      <c r="N103" s="51"/>
      <c r="O103" s="51"/>
      <c r="P103" s="51"/>
      <c r="Q103" s="51"/>
      <c r="R103" s="51"/>
    </row>
    <row r="104" spans="4:22" ht="26.25" customHeight="1" x14ac:dyDescent="0.2">
      <c r="D104" s="675"/>
      <c r="E104" s="675"/>
      <c r="G104" s="769"/>
      <c r="H104" s="769"/>
      <c r="I104" s="769"/>
      <c r="J104" s="769"/>
      <c r="K104" s="769"/>
      <c r="L104" s="769"/>
      <c r="M104" s="769"/>
      <c r="N104" s="769"/>
      <c r="O104" s="769"/>
      <c r="P104" s="769"/>
      <c r="Q104" s="769"/>
      <c r="R104" s="51"/>
    </row>
    <row r="105" spans="4:22" ht="26.25" customHeight="1" x14ac:dyDescent="0.2">
      <c r="K105" s="3"/>
      <c r="L105" s="3"/>
      <c r="M105" s="3"/>
      <c r="N105" s="3"/>
      <c r="O105" s="3"/>
      <c r="P105" s="3"/>
      <c r="Q105" s="3"/>
      <c r="R105" s="44"/>
    </row>
    <row r="106" spans="4:22" ht="26.25" customHeight="1" x14ac:dyDescent="0.2">
      <c r="E106" s="770"/>
      <c r="F106" s="770"/>
      <c r="G106" s="770"/>
      <c r="H106" s="770"/>
      <c r="I106" s="65"/>
      <c r="J106" s="771"/>
      <c r="K106" s="771"/>
      <c r="L106" s="771"/>
      <c r="M106" s="771"/>
      <c r="N106" s="771"/>
      <c r="O106" s="771"/>
      <c r="P106" s="771"/>
      <c r="R106" s="44"/>
    </row>
    <row r="107" spans="4:22" ht="26.25" customHeight="1" x14ac:dyDescent="0.2">
      <c r="D107" s="675"/>
      <c r="E107" s="675"/>
      <c r="F107" s="675"/>
      <c r="G107" s="675"/>
      <c r="H107" s="675"/>
      <c r="I107" s="675"/>
      <c r="J107" s="675"/>
      <c r="K107" s="675"/>
      <c r="L107" s="675"/>
      <c r="M107" s="675"/>
      <c r="N107" s="675"/>
      <c r="O107" s="675"/>
      <c r="P107" s="3"/>
      <c r="Q107" s="3"/>
      <c r="R107" s="44"/>
      <c r="V107" s="65"/>
    </row>
    <row r="108" spans="4:22" ht="17.25" customHeight="1" x14ac:dyDescent="0.2">
      <c r="D108" s="766"/>
      <c r="E108" s="767"/>
      <c r="J108" s="768"/>
      <c r="K108" s="768"/>
      <c r="L108" s="768"/>
      <c r="M108" s="768"/>
      <c r="N108" s="768"/>
      <c r="O108" s="768"/>
      <c r="P108" s="768"/>
      <c r="Q108" s="768"/>
      <c r="R108" s="768"/>
      <c r="V108" s="65"/>
    </row>
    <row r="109" spans="4:22" x14ac:dyDescent="0.2">
      <c r="K109" s="3"/>
      <c r="L109" s="3"/>
      <c r="M109" s="3"/>
      <c r="N109" s="3"/>
      <c r="O109" s="3"/>
      <c r="P109" s="3"/>
      <c r="Q109" s="3"/>
      <c r="R109" s="3"/>
    </row>
    <row r="113" spans="2:22" x14ac:dyDescent="0.2">
      <c r="B113" s="49"/>
      <c r="C113" s="12"/>
      <c r="D113" s="12"/>
      <c r="E113" s="12"/>
      <c r="J113" s="44"/>
    </row>
    <row r="114" spans="2:22" x14ac:dyDescent="0.2">
      <c r="R114" s="151"/>
    </row>
    <row r="115" spans="2:22" x14ac:dyDescent="0.2">
      <c r="B115" s="477"/>
    </row>
    <row r="116" spans="2:22" ht="8.25" customHeight="1" x14ac:dyDescent="0.2">
      <c r="I116" s="44"/>
      <c r="J116" s="44"/>
      <c r="K116" s="117"/>
      <c r="L116" s="117"/>
      <c r="M116" s="117"/>
      <c r="N116" s="117"/>
      <c r="O116" s="117"/>
      <c r="P116" s="117"/>
      <c r="Q116" s="117"/>
      <c r="R116" s="117"/>
      <c r="U116" s="65"/>
    </row>
    <row r="117" spans="2:22" x14ac:dyDescent="0.2">
      <c r="K117" s="676"/>
      <c r="L117" s="676"/>
      <c r="M117" s="40"/>
      <c r="N117" s="3"/>
      <c r="O117" s="40"/>
      <c r="P117" s="117"/>
      <c r="Q117" s="40"/>
      <c r="R117" s="117"/>
      <c r="V117" s="37"/>
    </row>
    <row r="118" spans="2:22" ht="21.75" customHeight="1" x14ac:dyDescent="0.2">
      <c r="D118" s="46"/>
      <c r="I118" s="38"/>
      <c r="J118" s="38"/>
      <c r="K118" s="3"/>
      <c r="L118" s="3"/>
      <c r="M118" s="3"/>
      <c r="N118" s="3"/>
      <c r="O118" s="3"/>
      <c r="P118" s="3"/>
      <c r="Q118" s="3"/>
      <c r="R118" s="38"/>
    </row>
    <row r="119" spans="2:22" ht="21.75" customHeight="1" x14ac:dyDescent="0.2">
      <c r="C119" s="46"/>
      <c r="I119" s="38"/>
      <c r="J119" s="38"/>
      <c r="K119" s="3"/>
      <c r="L119" s="3"/>
      <c r="M119" s="3"/>
      <c r="N119" s="3"/>
      <c r="O119" s="3"/>
      <c r="P119" s="3"/>
      <c r="Q119" s="3"/>
      <c r="R119" s="38"/>
    </row>
    <row r="120" spans="2:22" ht="21.75" customHeight="1" x14ac:dyDescent="0.2">
      <c r="C120" s="46"/>
      <c r="F120" s="767"/>
      <c r="G120" s="767"/>
      <c r="H120" s="767"/>
      <c r="I120" s="767"/>
      <c r="J120" s="767"/>
      <c r="K120" s="767"/>
      <c r="L120" s="767"/>
      <c r="M120" s="767"/>
      <c r="N120" s="767"/>
      <c r="O120" s="767"/>
      <c r="P120" s="767"/>
      <c r="Q120" s="767"/>
      <c r="R120" s="38"/>
    </row>
    <row r="121" spans="2:22" ht="21.75" customHeight="1" x14ac:dyDescent="0.2">
      <c r="D121" s="46"/>
      <c r="K121" s="3"/>
      <c r="L121" s="3"/>
      <c r="M121" s="3"/>
      <c r="N121" s="3"/>
      <c r="O121" s="3"/>
      <c r="P121" s="3"/>
      <c r="Q121" s="3"/>
      <c r="R121" s="38"/>
    </row>
    <row r="122" spans="2:22" ht="21.75" customHeight="1" x14ac:dyDescent="0.2">
      <c r="C122" s="46"/>
      <c r="D122" s="772"/>
      <c r="E122" s="772"/>
      <c r="F122" s="772"/>
      <c r="G122" s="772"/>
      <c r="H122" s="772"/>
      <c r="I122" s="772"/>
      <c r="J122" s="772"/>
      <c r="K122" s="3"/>
      <c r="L122" s="3"/>
      <c r="M122" s="3"/>
      <c r="N122" s="3"/>
      <c r="O122" s="3"/>
      <c r="P122" s="3"/>
      <c r="Q122" s="3"/>
      <c r="R122" s="38"/>
    </row>
    <row r="123" spans="2:22" ht="21.75" customHeight="1" x14ac:dyDescent="0.2">
      <c r="C123" s="46"/>
      <c r="D123" s="773"/>
      <c r="E123" s="773"/>
      <c r="F123" s="773"/>
      <c r="G123" s="773"/>
      <c r="H123" s="773"/>
      <c r="I123" s="773"/>
      <c r="J123" s="773"/>
      <c r="K123" s="3"/>
      <c r="L123" s="3"/>
      <c r="M123" s="3"/>
      <c r="N123" s="3"/>
      <c r="O123" s="3"/>
      <c r="P123" s="3"/>
      <c r="Q123" s="3"/>
      <c r="R123" s="38"/>
    </row>
    <row r="124" spans="2:22" ht="21.75" customHeight="1" x14ac:dyDescent="0.2">
      <c r="C124" s="46"/>
      <c r="K124" s="3"/>
      <c r="L124" s="3"/>
      <c r="M124" s="3"/>
      <c r="N124" s="3"/>
      <c r="O124" s="3"/>
      <c r="P124" s="3"/>
      <c r="Q124" s="3"/>
      <c r="R124" s="38"/>
    </row>
    <row r="125" spans="2:22" ht="21.75" customHeight="1" x14ac:dyDescent="0.2">
      <c r="C125" s="46"/>
      <c r="D125" s="772"/>
      <c r="E125" s="772"/>
      <c r="F125" s="772"/>
      <c r="G125" s="772"/>
      <c r="H125" s="772"/>
      <c r="I125" s="772"/>
      <c r="J125" s="772"/>
      <c r="K125" s="3"/>
      <c r="L125" s="3"/>
      <c r="M125" s="3"/>
      <c r="N125" s="3"/>
      <c r="O125" s="3"/>
      <c r="P125" s="3"/>
      <c r="Q125" s="3"/>
      <c r="R125" s="38"/>
    </row>
    <row r="126" spans="2:22" ht="21.75" customHeight="1" x14ac:dyDescent="0.2">
      <c r="D126" s="773"/>
      <c r="E126" s="773"/>
      <c r="F126" s="773"/>
      <c r="G126" s="773"/>
      <c r="H126" s="773"/>
      <c r="I126" s="773"/>
      <c r="J126" s="773"/>
      <c r="K126" s="3"/>
      <c r="L126" s="3"/>
      <c r="M126" s="3"/>
      <c r="N126" s="3"/>
      <c r="O126" s="3"/>
      <c r="P126" s="3"/>
      <c r="Q126" s="3"/>
    </row>
    <row r="127" spans="2:22" ht="14.25" customHeight="1" x14ac:dyDescent="0.2">
      <c r="H127" s="44"/>
      <c r="I127" s="51"/>
      <c r="J127" s="51"/>
      <c r="K127" s="51"/>
      <c r="L127" s="51"/>
      <c r="M127" s="51"/>
      <c r="N127" s="51"/>
      <c r="O127" s="51"/>
      <c r="P127" s="51"/>
      <c r="Q127" s="51"/>
      <c r="R127" s="51"/>
    </row>
    <row r="128" spans="2:22" ht="21.75" customHeight="1" x14ac:dyDescent="0.2">
      <c r="D128" s="66"/>
      <c r="E128" s="136"/>
      <c r="F128" s="136"/>
      <c r="G128" s="66"/>
      <c r="H128" s="137"/>
      <c r="I128" s="137"/>
      <c r="J128" s="137"/>
      <c r="K128" s="52"/>
      <c r="L128" s="52"/>
      <c r="M128" s="52"/>
      <c r="N128" s="52"/>
      <c r="O128" s="52"/>
      <c r="P128" s="52"/>
      <c r="Q128" s="52"/>
    </row>
    <row r="129" spans="3:18" ht="21.75" customHeight="1" x14ac:dyDescent="0.2">
      <c r="D129" s="136"/>
      <c r="E129" s="136"/>
      <c r="F129" s="136"/>
      <c r="G129" s="136"/>
      <c r="H129" s="137"/>
      <c r="I129" s="137"/>
      <c r="J129" s="137"/>
      <c r="K129" s="52"/>
      <c r="L129" s="52"/>
      <c r="M129" s="52"/>
      <c r="N129" s="52"/>
      <c r="O129" s="52"/>
      <c r="P129" s="52"/>
      <c r="Q129" s="52"/>
    </row>
    <row r="130" spans="3:18" ht="9" customHeight="1" x14ac:dyDescent="0.2"/>
    <row r="131" spans="3:18" ht="9" customHeight="1" x14ac:dyDescent="0.2">
      <c r="R131" s="67"/>
    </row>
    <row r="132" spans="3:18" ht="25.5" x14ac:dyDescent="0.2">
      <c r="C132" s="663"/>
      <c r="D132" s="663"/>
      <c r="E132" s="663"/>
      <c r="F132" s="663"/>
      <c r="G132" s="663"/>
      <c r="H132" s="663"/>
      <c r="I132" s="663"/>
      <c r="J132" s="663"/>
      <c r="K132" s="663"/>
      <c r="L132" s="663"/>
      <c r="M132" s="663"/>
      <c r="N132" s="663"/>
      <c r="O132" s="663"/>
      <c r="P132" s="663"/>
      <c r="Q132" s="663"/>
      <c r="R132" s="663"/>
    </row>
    <row r="133" spans="3:18" ht="9" customHeight="1" x14ac:dyDescent="0.2"/>
    <row r="134" spans="3:18" ht="72.5" customHeight="1" x14ac:dyDescent="0.2">
      <c r="D134" s="782"/>
      <c r="E134" s="782"/>
      <c r="F134" s="782"/>
      <c r="G134" s="782"/>
      <c r="H134" s="782"/>
      <c r="I134" s="782"/>
      <c r="J134" s="782"/>
      <c r="K134" s="782"/>
      <c r="L134" s="782"/>
      <c r="M134" s="782"/>
      <c r="N134" s="782"/>
      <c r="O134" s="782"/>
      <c r="P134" s="782"/>
      <c r="Q134" s="782"/>
      <c r="R134" s="119"/>
    </row>
    <row r="136" spans="3:18" ht="26.25" customHeight="1" x14ac:dyDescent="0.2"/>
    <row r="137" spans="3:18" ht="19.5" customHeight="1" x14ac:dyDescent="0.2"/>
    <row r="138" spans="3:18" ht="26.25" customHeight="1" x14ac:dyDescent="0.2">
      <c r="D138" s="771"/>
      <c r="E138" s="771"/>
      <c r="G138" s="769"/>
      <c r="H138" s="769"/>
      <c r="I138" s="769"/>
      <c r="J138" s="769"/>
      <c r="K138" s="769"/>
      <c r="L138" s="769"/>
      <c r="M138" s="769"/>
      <c r="N138" s="769"/>
      <c r="O138" s="769"/>
      <c r="P138" s="769"/>
      <c r="Q138" s="769"/>
      <c r="R138" s="3"/>
    </row>
    <row r="139" spans="3:18" ht="41" customHeight="1" x14ac:dyDescent="0.2">
      <c r="D139" s="675"/>
      <c r="E139" s="675"/>
      <c r="G139" s="769"/>
      <c r="H139" s="769"/>
      <c r="I139" s="769"/>
      <c r="J139" s="769"/>
      <c r="K139" s="769"/>
      <c r="L139" s="769"/>
      <c r="M139" s="769"/>
      <c r="N139" s="769"/>
      <c r="O139" s="769"/>
      <c r="P139" s="769"/>
      <c r="Q139" s="769"/>
      <c r="R139" s="3"/>
    </row>
    <row r="140" spans="3:18" ht="26.25" customHeight="1" x14ac:dyDescent="0.2">
      <c r="K140" s="3"/>
      <c r="L140" s="3"/>
      <c r="M140" s="3"/>
      <c r="N140" s="3"/>
      <c r="O140" s="3"/>
      <c r="P140" s="3"/>
      <c r="Q140" s="3"/>
      <c r="R140" s="3"/>
    </row>
    <row r="141" spans="3:18" ht="21" customHeight="1" x14ac:dyDescent="0.2">
      <c r="F141" s="51"/>
      <c r="G141" s="51"/>
      <c r="H141" s="51"/>
      <c r="I141" s="51"/>
      <c r="J141" s="51"/>
      <c r="K141" s="51"/>
      <c r="L141" s="51"/>
      <c r="M141" s="51"/>
      <c r="N141" s="51"/>
      <c r="O141" s="51"/>
      <c r="P141" s="51"/>
      <c r="Q141" s="51"/>
      <c r="R141" s="51"/>
    </row>
    <row r="142" spans="3:18" ht="26.25" customHeight="1" x14ac:dyDescent="0.2">
      <c r="D142" s="675"/>
      <c r="E142" s="675"/>
      <c r="G142" s="769"/>
      <c r="H142" s="769"/>
      <c r="I142" s="769"/>
      <c r="J142" s="769"/>
      <c r="K142" s="769"/>
      <c r="L142" s="769"/>
      <c r="M142" s="769"/>
      <c r="N142" s="769"/>
      <c r="O142" s="769"/>
      <c r="P142" s="769"/>
      <c r="Q142" s="769"/>
      <c r="R142" s="51"/>
    </row>
    <row r="143" spans="3:18" ht="26.25" customHeight="1" x14ac:dyDescent="0.2">
      <c r="K143" s="3"/>
      <c r="L143" s="3"/>
      <c r="M143" s="3"/>
      <c r="N143" s="3"/>
      <c r="O143" s="3"/>
      <c r="P143" s="3"/>
      <c r="Q143" s="3"/>
      <c r="R143" s="44"/>
    </row>
    <row r="144" spans="3:18" ht="26.25" customHeight="1" x14ac:dyDescent="0.2">
      <c r="E144" s="770"/>
      <c r="F144" s="770"/>
      <c r="G144" s="770"/>
      <c r="H144" s="770"/>
      <c r="I144" s="65"/>
      <c r="J144" s="771"/>
      <c r="K144" s="771"/>
      <c r="L144" s="771"/>
      <c r="M144" s="771"/>
      <c r="N144" s="771"/>
      <c r="O144" s="771"/>
      <c r="P144" s="771"/>
      <c r="R144" s="44"/>
    </row>
    <row r="145" spans="2:22" ht="17.25" customHeight="1" x14ac:dyDescent="0.2">
      <c r="D145" s="675"/>
      <c r="E145" s="675"/>
      <c r="F145" s="675"/>
      <c r="G145" s="675"/>
      <c r="H145" s="675"/>
      <c r="I145" s="675"/>
      <c r="J145" s="675"/>
      <c r="K145" s="675"/>
      <c r="L145" s="675"/>
      <c r="M145" s="675"/>
      <c r="N145" s="675"/>
      <c r="O145" s="675"/>
      <c r="P145" s="3"/>
      <c r="Q145" s="3"/>
      <c r="R145" s="44"/>
      <c r="V145" s="65"/>
    </row>
    <row r="146" spans="2:22" ht="15" customHeight="1" x14ac:dyDescent="0.2">
      <c r="D146" s="766"/>
      <c r="E146" s="767"/>
      <c r="J146" s="768"/>
      <c r="K146" s="768"/>
      <c r="L146" s="768"/>
      <c r="M146" s="768"/>
      <c r="N146" s="768"/>
      <c r="O146" s="768"/>
      <c r="P146" s="768"/>
      <c r="Q146" s="768"/>
      <c r="R146" s="768"/>
    </row>
    <row r="147" spans="2:22" ht="15" customHeight="1" x14ac:dyDescent="0.2"/>
    <row r="148" spans="2:22" ht="15.75" customHeight="1" x14ac:dyDescent="0.2"/>
    <row r="151" spans="2:22" x14ac:dyDescent="0.2">
      <c r="B151" s="49"/>
      <c r="C151" s="12"/>
      <c r="D151" s="12"/>
      <c r="E151" s="12"/>
      <c r="J151" s="44"/>
    </row>
    <row r="152" spans="2:22" x14ac:dyDescent="0.2">
      <c r="R152" s="151"/>
    </row>
    <row r="153" spans="2:22" ht="18.75" customHeight="1" x14ac:dyDescent="0.2">
      <c r="B153" s="477"/>
      <c r="U153" s="65"/>
    </row>
    <row r="154" spans="2:22" x14ac:dyDescent="0.2">
      <c r="I154" s="44"/>
      <c r="J154" s="44"/>
      <c r="K154" s="117"/>
      <c r="L154" s="117"/>
      <c r="M154" s="117"/>
      <c r="N154" s="117"/>
      <c r="O154" s="117"/>
      <c r="P154" s="117"/>
      <c r="Q154" s="117"/>
      <c r="R154" s="117"/>
      <c r="V154" s="37"/>
    </row>
    <row r="155" spans="2:22" ht="17.25" customHeight="1" x14ac:dyDescent="0.2">
      <c r="K155" s="676"/>
      <c r="L155" s="676"/>
      <c r="M155" s="40"/>
      <c r="N155" s="3"/>
      <c r="O155" s="40"/>
      <c r="P155" s="117"/>
      <c r="Q155" s="40"/>
      <c r="R155" s="117"/>
    </row>
    <row r="156" spans="2:22" ht="21.75" customHeight="1" x14ac:dyDescent="0.2">
      <c r="D156" s="46"/>
      <c r="I156" s="38"/>
      <c r="J156" s="38"/>
      <c r="K156" s="3"/>
      <c r="L156" s="3"/>
      <c r="M156" s="3"/>
      <c r="N156" s="3"/>
      <c r="O156" s="3"/>
      <c r="P156" s="3"/>
      <c r="Q156" s="3"/>
      <c r="R156" s="38"/>
    </row>
    <row r="157" spans="2:22" ht="21.75" customHeight="1" x14ac:dyDescent="0.2">
      <c r="C157" s="46"/>
      <c r="I157" s="38"/>
      <c r="J157" s="38"/>
      <c r="K157" s="3"/>
      <c r="L157" s="3"/>
      <c r="M157" s="3"/>
      <c r="N157" s="3"/>
      <c r="O157" s="3"/>
      <c r="P157" s="3"/>
      <c r="Q157" s="3"/>
      <c r="R157" s="38"/>
    </row>
    <row r="158" spans="2:22" ht="15" customHeight="1" x14ac:dyDescent="0.2">
      <c r="C158" s="46"/>
      <c r="F158" s="767"/>
      <c r="G158" s="767"/>
      <c r="H158" s="767"/>
      <c r="I158" s="767"/>
      <c r="J158" s="767"/>
      <c r="K158" s="767"/>
      <c r="L158" s="767"/>
      <c r="M158" s="767"/>
      <c r="N158" s="767"/>
      <c r="O158" s="767"/>
      <c r="P158" s="767"/>
      <c r="Q158" s="767"/>
      <c r="R158" s="38"/>
    </row>
    <row r="159" spans="2:22" ht="21.75" customHeight="1" x14ac:dyDescent="0.2">
      <c r="D159" s="46"/>
      <c r="K159" s="3"/>
      <c r="L159" s="3"/>
      <c r="M159" s="3"/>
      <c r="N159" s="3"/>
      <c r="O159" s="3"/>
      <c r="P159" s="3"/>
      <c r="Q159" s="3"/>
      <c r="R159" s="38"/>
    </row>
    <row r="160" spans="2:22" ht="21.75" customHeight="1" x14ac:dyDescent="0.2">
      <c r="C160" s="46"/>
      <c r="D160" s="772"/>
      <c r="E160" s="772"/>
      <c r="F160" s="772"/>
      <c r="G160" s="772"/>
      <c r="H160" s="772"/>
      <c r="I160" s="772"/>
      <c r="J160" s="772"/>
      <c r="K160" s="3"/>
      <c r="L160" s="3"/>
      <c r="M160" s="3"/>
      <c r="N160" s="3"/>
      <c r="O160" s="3"/>
      <c r="P160" s="3"/>
      <c r="Q160" s="3"/>
      <c r="R160" s="38"/>
    </row>
    <row r="161" spans="3:22" ht="21.75" customHeight="1" x14ac:dyDescent="0.2">
      <c r="C161" s="46"/>
      <c r="D161" s="773"/>
      <c r="E161" s="773"/>
      <c r="F161" s="773"/>
      <c r="G161" s="773"/>
      <c r="H161" s="773"/>
      <c r="I161" s="773"/>
      <c r="J161" s="773"/>
      <c r="K161" s="3"/>
      <c r="L161" s="3"/>
      <c r="M161" s="3"/>
      <c r="N161" s="3"/>
      <c r="O161" s="3"/>
      <c r="P161" s="3"/>
      <c r="Q161" s="3"/>
      <c r="R161" s="38"/>
    </row>
    <row r="162" spans="3:22" ht="17.25" customHeight="1" x14ac:dyDescent="0.2">
      <c r="C162" s="46"/>
      <c r="K162" s="3"/>
      <c r="L162" s="3"/>
      <c r="M162" s="3"/>
      <c r="N162" s="3"/>
      <c r="O162" s="3"/>
      <c r="P162" s="3"/>
      <c r="Q162" s="3"/>
      <c r="R162" s="38"/>
    </row>
    <row r="163" spans="3:22" ht="21.75" customHeight="1" x14ac:dyDescent="0.2">
      <c r="C163" s="46"/>
      <c r="D163" s="772"/>
      <c r="E163" s="772"/>
      <c r="F163" s="772"/>
      <c r="G163" s="772"/>
      <c r="H163" s="772"/>
      <c r="I163" s="772"/>
      <c r="J163" s="772"/>
      <c r="K163" s="3"/>
      <c r="L163" s="3"/>
      <c r="M163" s="3"/>
      <c r="N163" s="3"/>
      <c r="O163" s="3"/>
      <c r="P163" s="3"/>
      <c r="Q163" s="3"/>
      <c r="R163" s="38"/>
    </row>
    <row r="164" spans="3:22" ht="21.75" customHeight="1" x14ac:dyDescent="0.2">
      <c r="D164" s="773"/>
      <c r="E164" s="773"/>
      <c r="F164" s="773"/>
      <c r="G164" s="773"/>
      <c r="H164" s="773"/>
      <c r="I164" s="773"/>
      <c r="J164" s="773"/>
      <c r="K164" s="3"/>
      <c r="L164" s="3"/>
      <c r="M164" s="3"/>
      <c r="N164" s="3"/>
      <c r="O164" s="3"/>
      <c r="P164" s="3"/>
      <c r="Q164" s="3"/>
    </row>
    <row r="165" spans="3:22" ht="15" customHeight="1" x14ac:dyDescent="0.2">
      <c r="H165" s="44"/>
      <c r="I165" s="51"/>
      <c r="J165" s="51"/>
      <c r="K165" s="51"/>
      <c r="L165" s="51"/>
      <c r="M165" s="51"/>
      <c r="N165" s="51"/>
      <c r="O165" s="51"/>
      <c r="P165" s="51"/>
      <c r="Q165" s="51"/>
      <c r="R165" s="51"/>
    </row>
    <row r="166" spans="3:22" ht="21.75" customHeight="1" x14ac:dyDescent="0.2">
      <c r="D166" s="66"/>
      <c r="E166" s="136"/>
      <c r="F166" s="136"/>
      <c r="G166" s="136"/>
      <c r="H166" s="137"/>
      <c r="I166" s="137"/>
      <c r="J166" s="137"/>
      <c r="K166" s="52"/>
      <c r="L166" s="52"/>
      <c r="M166" s="52"/>
      <c r="N166" s="52"/>
      <c r="O166" s="52"/>
      <c r="P166" s="52"/>
      <c r="Q166" s="52"/>
    </row>
    <row r="167" spans="3:22" ht="21.75" customHeight="1" x14ac:dyDescent="0.2">
      <c r="D167" s="136"/>
      <c r="E167" s="136"/>
      <c r="F167" s="136"/>
      <c r="G167" s="136"/>
      <c r="H167" s="137"/>
      <c r="I167" s="137"/>
      <c r="J167" s="137"/>
      <c r="K167" s="52"/>
      <c r="L167" s="52"/>
      <c r="M167" s="52"/>
      <c r="N167" s="52"/>
      <c r="O167" s="52"/>
      <c r="P167" s="52"/>
      <c r="Q167" s="52"/>
    </row>
    <row r="168" spans="3:22" ht="21.75" customHeight="1" x14ac:dyDescent="0.2">
      <c r="V168" s="65"/>
    </row>
    <row r="169" spans="3:22" ht="9" customHeight="1" x14ac:dyDescent="0.2">
      <c r="R169" s="67"/>
    </row>
    <row r="170" spans="3:22" ht="26.25" customHeight="1" x14ac:dyDescent="0.2">
      <c r="C170" s="663"/>
      <c r="D170" s="663"/>
      <c r="E170" s="663"/>
      <c r="F170" s="663"/>
      <c r="G170" s="663"/>
      <c r="H170" s="663"/>
      <c r="I170" s="663"/>
      <c r="J170" s="663"/>
      <c r="K170" s="663"/>
      <c r="L170" s="663"/>
      <c r="M170" s="663"/>
      <c r="N170" s="663"/>
      <c r="O170" s="663"/>
      <c r="P170" s="663"/>
      <c r="Q170" s="663"/>
      <c r="R170" s="663"/>
    </row>
    <row r="172" spans="3:22" ht="69.5" customHeight="1" x14ac:dyDescent="0.2">
      <c r="D172" s="782"/>
      <c r="E172" s="782"/>
      <c r="F172" s="782"/>
      <c r="G172" s="782"/>
      <c r="H172" s="782"/>
      <c r="I172" s="782"/>
      <c r="J172" s="782"/>
      <c r="K172" s="782"/>
      <c r="L172" s="782"/>
      <c r="M172" s="782"/>
      <c r="N172" s="782"/>
      <c r="O172" s="782"/>
      <c r="P172" s="782"/>
      <c r="Q172" s="782"/>
      <c r="R172" s="119"/>
    </row>
    <row r="173" spans="3:22" ht="9.75" customHeight="1" x14ac:dyDescent="0.2"/>
    <row r="174" spans="3:22" ht="18.75" customHeight="1" x14ac:dyDescent="0.2"/>
    <row r="175" spans="3:22" ht="26.25" customHeight="1" x14ac:dyDescent="0.2"/>
    <row r="176" spans="3:22" ht="26.25" customHeight="1" x14ac:dyDescent="0.2">
      <c r="D176" s="771"/>
      <c r="E176" s="771"/>
      <c r="G176" s="769"/>
      <c r="H176" s="769"/>
      <c r="I176" s="769"/>
      <c r="J176" s="769"/>
      <c r="K176" s="769"/>
      <c r="L176" s="769"/>
      <c r="M176" s="769"/>
      <c r="N176" s="769"/>
      <c r="O176" s="769"/>
      <c r="P176" s="769"/>
      <c r="Q176" s="769"/>
      <c r="R176" s="3"/>
    </row>
    <row r="177" spans="2:22" ht="33.5" customHeight="1" x14ac:dyDescent="0.2">
      <c r="D177" s="675"/>
      <c r="E177" s="675"/>
      <c r="G177" s="769"/>
      <c r="H177" s="769"/>
      <c r="I177" s="769"/>
      <c r="J177" s="769"/>
      <c r="K177" s="769"/>
      <c r="L177" s="769"/>
      <c r="M177" s="769"/>
      <c r="N177" s="769"/>
      <c r="O177" s="769"/>
      <c r="P177" s="769"/>
      <c r="Q177" s="769"/>
      <c r="R177" s="3"/>
    </row>
    <row r="178" spans="2:22" ht="13.5" customHeight="1" x14ac:dyDescent="0.2">
      <c r="K178" s="3"/>
      <c r="L178" s="3"/>
      <c r="M178" s="3"/>
      <c r="N178" s="3"/>
      <c r="O178" s="3"/>
      <c r="P178" s="3"/>
      <c r="Q178" s="3"/>
      <c r="R178" s="3"/>
    </row>
    <row r="179" spans="2:22" ht="26.25" customHeight="1" x14ac:dyDescent="0.2">
      <c r="F179" s="51"/>
      <c r="G179" s="51"/>
      <c r="H179" s="51"/>
      <c r="I179" s="51"/>
      <c r="J179" s="51"/>
      <c r="K179" s="51"/>
      <c r="L179" s="51"/>
      <c r="M179" s="51"/>
      <c r="N179" s="51"/>
      <c r="O179" s="51"/>
      <c r="P179" s="51"/>
      <c r="Q179" s="51"/>
      <c r="R179" s="51"/>
    </row>
    <row r="180" spans="2:22" ht="26.25" customHeight="1" x14ac:dyDescent="0.2">
      <c r="D180" s="675"/>
      <c r="E180" s="675"/>
      <c r="G180" s="769"/>
      <c r="H180" s="769"/>
      <c r="I180" s="769"/>
      <c r="J180" s="769"/>
      <c r="K180" s="769"/>
      <c r="L180" s="769"/>
      <c r="M180" s="769"/>
      <c r="N180" s="769"/>
      <c r="O180" s="769"/>
      <c r="P180" s="769"/>
      <c r="Q180" s="769"/>
      <c r="R180" s="51"/>
    </row>
    <row r="181" spans="2:22" ht="26.25" customHeight="1" x14ac:dyDescent="0.2">
      <c r="K181" s="3"/>
      <c r="L181" s="3"/>
      <c r="M181" s="3"/>
      <c r="N181" s="3"/>
      <c r="O181" s="3"/>
      <c r="P181" s="3"/>
      <c r="Q181" s="3"/>
      <c r="R181" s="44"/>
    </row>
    <row r="182" spans="2:22" ht="26.25" customHeight="1" x14ac:dyDescent="0.2">
      <c r="E182" s="770"/>
      <c r="F182" s="770"/>
      <c r="G182" s="770"/>
      <c r="H182" s="770"/>
      <c r="I182" s="65"/>
      <c r="J182" s="771"/>
      <c r="K182" s="771"/>
      <c r="L182" s="771"/>
      <c r="M182" s="771"/>
      <c r="N182" s="771"/>
      <c r="O182" s="771"/>
      <c r="P182" s="771"/>
      <c r="R182" s="44"/>
    </row>
    <row r="183" spans="2:22" ht="21" customHeight="1" x14ac:dyDescent="0.2">
      <c r="D183" s="675"/>
      <c r="E183" s="675"/>
      <c r="F183" s="675"/>
      <c r="G183" s="675"/>
      <c r="H183" s="675"/>
      <c r="I183" s="675"/>
      <c r="J183" s="675"/>
      <c r="K183" s="675"/>
      <c r="L183" s="675"/>
      <c r="M183" s="675"/>
      <c r="N183" s="675"/>
      <c r="O183" s="675"/>
      <c r="P183" s="3"/>
      <c r="Q183" s="3"/>
      <c r="R183" s="44"/>
      <c r="V183" s="65"/>
    </row>
    <row r="184" spans="2:22" ht="15.75" customHeight="1" x14ac:dyDescent="0.2">
      <c r="D184" s="766"/>
      <c r="E184" s="767"/>
      <c r="J184" s="768"/>
      <c r="K184" s="768"/>
      <c r="L184" s="768"/>
      <c r="M184" s="768"/>
      <c r="N184" s="768"/>
      <c r="O184" s="768"/>
      <c r="P184" s="768"/>
      <c r="Q184" s="768"/>
      <c r="R184" s="768"/>
      <c r="V184" s="65"/>
    </row>
    <row r="185" spans="2:22" ht="15" customHeight="1" x14ac:dyDescent="0.2"/>
    <row r="189" spans="2:22" x14ac:dyDescent="0.2">
      <c r="B189" s="49"/>
      <c r="C189" s="12"/>
      <c r="D189" s="12"/>
      <c r="E189" s="12"/>
      <c r="J189" s="44"/>
    </row>
    <row r="190" spans="2:22" x14ac:dyDescent="0.2">
      <c r="R190" s="151"/>
    </row>
  </sheetData>
  <mergeCells count="105">
    <mergeCell ref="L3:M3"/>
    <mergeCell ref="D31:E31"/>
    <mergeCell ref="F31:O31"/>
    <mergeCell ref="C18:R18"/>
    <mergeCell ref="D20:Q20"/>
    <mergeCell ref="D24:E24"/>
    <mergeCell ref="G24:Q24"/>
    <mergeCell ref="D25:E25"/>
    <mergeCell ref="G25:Q25"/>
    <mergeCell ref="F6:Q6"/>
    <mergeCell ref="D8:J8"/>
    <mergeCell ref="D9:J9"/>
    <mergeCell ref="D11:J11"/>
    <mergeCell ref="D12:J12"/>
    <mergeCell ref="D28:E28"/>
    <mergeCell ref="G28:Q28"/>
    <mergeCell ref="E30:H30"/>
    <mergeCell ref="J30:P30"/>
    <mergeCell ref="D47:J47"/>
    <mergeCell ref="L41:M41"/>
    <mergeCell ref="D49:J49"/>
    <mergeCell ref="D50:J50"/>
    <mergeCell ref="C56:R56"/>
    <mergeCell ref="D58:Q58"/>
    <mergeCell ref="D62:E62"/>
    <mergeCell ref="G62:Q62"/>
    <mergeCell ref="D32:E32"/>
    <mergeCell ref="J32:P32"/>
    <mergeCell ref="Q32:R32"/>
    <mergeCell ref="F44:Q44"/>
    <mergeCell ref="D46:J46"/>
    <mergeCell ref="D69:E69"/>
    <mergeCell ref="F69:O69"/>
    <mergeCell ref="D70:E70"/>
    <mergeCell ref="J70:P70"/>
    <mergeCell ref="Q70:R70"/>
    <mergeCell ref="K79:L79"/>
    <mergeCell ref="D63:E63"/>
    <mergeCell ref="G63:Q63"/>
    <mergeCell ref="D66:E66"/>
    <mergeCell ref="G66:Q66"/>
    <mergeCell ref="E68:H68"/>
    <mergeCell ref="J68:P68"/>
    <mergeCell ref="D96:Q96"/>
    <mergeCell ref="D100:E100"/>
    <mergeCell ref="G100:Q100"/>
    <mergeCell ref="D101:E101"/>
    <mergeCell ref="G101:Q101"/>
    <mergeCell ref="D104:E104"/>
    <mergeCell ref="G104:Q104"/>
    <mergeCell ref="F82:Q82"/>
    <mergeCell ref="D84:J84"/>
    <mergeCell ref="D85:J85"/>
    <mergeCell ref="D87:J87"/>
    <mergeCell ref="D88:J88"/>
    <mergeCell ref="C94:R94"/>
    <mergeCell ref="Q108:R108"/>
    <mergeCell ref="K117:L117"/>
    <mergeCell ref="F120:Q120"/>
    <mergeCell ref="D122:J122"/>
    <mergeCell ref="D123:J123"/>
    <mergeCell ref="D125:J125"/>
    <mergeCell ref="E106:H106"/>
    <mergeCell ref="J106:P106"/>
    <mergeCell ref="D107:E107"/>
    <mergeCell ref="F107:O107"/>
    <mergeCell ref="D108:E108"/>
    <mergeCell ref="J108:P108"/>
    <mergeCell ref="D142:E142"/>
    <mergeCell ref="G142:Q142"/>
    <mergeCell ref="E144:H144"/>
    <mergeCell ref="J144:P144"/>
    <mergeCell ref="D145:E145"/>
    <mergeCell ref="F145:O145"/>
    <mergeCell ref="D126:J126"/>
    <mergeCell ref="C132:R132"/>
    <mergeCell ref="D134:Q134"/>
    <mergeCell ref="D138:E138"/>
    <mergeCell ref="G138:Q138"/>
    <mergeCell ref="D139:E139"/>
    <mergeCell ref="G139:Q139"/>
    <mergeCell ref="D161:J161"/>
    <mergeCell ref="D163:J163"/>
    <mergeCell ref="D164:J164"/>
    <mergeCell ref="C170:R170"/>
    <mergeCell ref="D172:Q172"/>
    <mergeCell ref="D176:E176"/>
    <mergeCell ref="G176:Q176"/>
    <mergeCell ref="D146:E146"/>
    <mergeCell ref="J146:P146"/>
    <mergeCell ref="Q146:R146"/>
    <mergeCell ref="K155:L155"/>
    <mergeCell ref="F158:Q158"/>
    <mergeCell ref="D160:J160"/>
    <mergeCell ref="D183:E183"/>
    <mergeCell ref="F183:O183"/>
    <mergeCell ref="D184:E184"/>
    <mergeCell ref="J184:P184"/>
    <mergeCell ref="Q184:R184"/>
    <mergeCell ref="D177:E177"/>
    <mergeCell ref="G177:Q177"/>
    <mergeCell ref="D180:E180"/>
    <mergeCell ref="G180:Q180"/>
    <mergeCell ref="E182:H182"/>
    <mergeCell ref="J182:P182"/>
  </mergeCells>
  <phoneticPr fontId="31"/>
  <pageMargins left="0.70866141732283472" right="0.70866141732283472" top="0.74803149606299213" bottom="0.74803149606299213" header="0.31496062992125984" footer="0.31496062992125984"/>
  <pageSetup paperSize="9" scale="99" orientation="portrait" blackAndWhite="1" r:id="rId1"/>
  <rowBreaks count="4" manualBreakCount="4">
    <brk id="38" max="16" man="1"/>
    <brk id="76" max="16" man="1"/>
    <brk id="114" max="16" man="1"/>
    <brk id="152" max="1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7"/>
  <sheetViews>
    <sheetView showGridLines="0" view="pageBreakPreview" topLeftCell="A2" zoomScaleNormal="100" zoomScaleSheetLayoutView="100" workbookViewId="0">
      <selection activeCell="A48" sqref="A48:N48"/>
    </sheetView>
  </sheetViews>
  <sheetFormatPr defaultColWidth="9" defaultRowHeight="13" x14ac:dyDescent="0.2"/>
  <cols>
    <col min="1" max="3" width="2.7265625" style="3" customWidth="1"/>
    <col min="4" max="7" width="4.36328125" style="3" customWidth="1"/>
    <col min="8" max="9" width="4.7265625" style="3" customWidth="1"/>
    <col min="10" max="13" width="9" style="3"/>
    <col min="14" max="14" width="17.08984375" style="3" customWidth="1"/>
    <col min="15" max="15" width="3.453125" style="3" customWidth="1"/>
    <col min="16" max="16" width="5.36328125" style="3" customWidth="1"/>
    <col min="17" max="16384" width="9" style="3"/>
  </cols>
  <sheetData>
    <row r="1" spans="1:16" x14ac:dyDescent="0.2">
      <c r="A1" s="3" t="s">
        <v>801</v>
      </c>
    </row>
    <row r="3" spans="1:16" ht="21" x14ac:dyDescent="0.2">
      <c r="A3" s="784" t="s">
        <v>318</v>
      </c>
      <c r="B3" s="784"/>
      <c r="C3" s="784"/>
      <c r="D3" s="784"/>
      <c r="E3" s="784"/>
      <c r="F3" s="784"/>
      <c r="G3" s="784"/>
      <c r="H3" s="784"/>
      <c r="I3" s="784"/>
      <c r="J3" s="784"/>
      <c r="K3" s="784"/>
      <c r="L3" s="784"/>
      <c r="M3" s="784"/>
      <c r="N3" s="784"/>
    </row>
    <row r="4" spans="1:16" ht="18.5" customHeight="1" x14ac:dyDescent="0.2">
      <c r="J4" s="675" t="s">
        <v>1061</v>
      </c>
      <c r="K4" s="675"/>
    </row>
    <row r="5" spans="1:16" ht="16.5" customHeight="1" x14ac:dyDescent="0.2">
      <c r="A5" s="23" t="s">
        <v>319</v>
      </c>
    </row>
    <row r="6" spans="1:16" ht="16.5" customHeight="1" x14ac:dyDescent="0.2">
      <c r="A6" s="23"/>
    </row>
    <row r="7" spans="1:16" ht="16.5" customHeight="1" x14ac:dyDescent="0.2">
      <c r="A7" s="23" t="s">
        <v>320</v>
      </c>
    </row>
    <row r="8" spans="1:16" ht="16.5" customHeight="1" x14ac:dyDescent="0.2"/>
    <row r="11" spans="1:16" ht="86" customHeight="1" x14ac:dyDescent="0.2">
      <c r="A11" s="785" t="s">
        <v>1086</v>
      </c>
      <c r="B11" s="785"/>
      <c r="C11" s="785"/>
      <c r="D11" s="785"/>
      <c r="E11" s="785"/>
      <c r="F11" s="785"/>
      <c r="G11" s="785"/>
      <c r="H11" s="785"/>
      <c r="I11" s="785"/>
      <c r="J11" s="785"/>
      <c r="K11" s="785"/>
      <c r="L11" s="785"/>
      <c r="M11" s="785"/>
      <c r="N11" s="785"/>
    </row>
    <row r="12" spans="1:16" ht="51" customHeight="1" x14ac:dyDescent="0.2">
      <c r="A12" s="785" t="s">
        <v>504</v>
      </c>
      <c r="B12" s="785"/>
      <c r="C12" s="785"/>
      <c r="D12" s="785"/>
      <c r="E12" s="785"/>
      <c r="F12" s="785"/>
      <c r="G12" s="785"/>
      <c r="H12" s="785"/>
      <c r="I12" s="785"/>
      <c r="J12" s="785"/>
      <c r="K12" s="785"/>
      <c r="L12" s="785"/>
      <c r="M12" s="785"/>
      <c r="N12" s="785"/>
    </row>
    <row r="13" spans="1:16" ht="37.5" customHeight="1" x14ac:dyDescent="0.2">
      <c r="A13" s="785" t="s">
        <v>321</v>
      </c>
      <c r="B13" s="785"/>
      <c r="C13" s="785"/>
      <c r="D13" s="785"/>
      <c r="E13" s="785"/>
      <c r="F13" s="785"/>
      <c r="G13" s="785"/>
      <c r="H13" s="785"/>
      <c r="I13" s="785"/>
      <c r="J13" s="785"/>
      <c r="K13" s="785"/>
      <c r="L13" s="785"/>
      <c r="M13" s="785"/>
      <c r="N13" s="785"/>
    </row>
    <row r="14" spans="1:16" ht="37.5" customHeight="1" x14ac:dyDescent="0.2">
      <c r="A14" s="787" t="s">
        <v>1063</v>
      </c>
      <c r="B14" s="787"/>
      <c r="C14" s="787"/>
      <c r="D14" s="787"/>
      <c r="E14" s="787"/>
      <c r="F14" s="787"/>
      <c r="G14" s="787"/>
      <c r="H14" s="787"/>
      <c r="I14" s="787"/>
      <c r="J14" s="787"/>
      <c r="K14" s="787"/>
      <c r="L14" s="787"/>
      <c r="M14" s="787"/>
      <c r="N14" s="787"/>
    </row>
    <row r="16" spans="1:16" ht="14" x14ac:dyDescent="0.2">
      <c r="A16" s="23"/>
      <c r="B16" s="786" t="s">
        <v>1060</v>
      </c>
      <c r="C16" s="786"/>
      <c r="D16" s="41"/>
      <c r="E16" s="23" t="s">
        <v>212</v>
      </c>
      <c r="F16" s="41"/>
      <c r="G16" s="23" t="s">
        <v>322</v>
      </c>
      <c r="H16" s="41"/>
      <c r="I16" s="23" t="s">
        <v>323</v>
      </c>
      <c r="J16" s="23"/>
      <c r="K16" s="23"/>
      <c r="L16" s="23"/>
      <c r="M16" s="23"/>
      <c r="P16" s="3" t="s">
        <v>324</v>
      </c>
    </row>
    <row r="17" spans="1:16" ht="15.75" customHeight="1" x14ac:dyDescent="0.2">
      <c r="A17" s="23"/>
      <c r="B17" s="23"/>
      <c r="C17" s="23"/>
      <c r="D17" s="23"/>
      <c r="E17" s="23"/>
      <c r="F17" s="23"/>
      <c r="G17" s="23"/>
      <c r="H17" s="23"/>
      <c r="I17" s="23"/>
      <c r="J17" s="23"/>
      <c r="K17" s="23"/>
      <c r="L17" s="23"/>
      <c r="M17" s="23"/>
    </row>
    <row r="18" spans="1:16" ht="15.75" customHeight="1" x14ac:dyDescent="0.2">
      <c r="A18" s="23"/>
      <c r="B18" s="23"/>
      <c r="C18" s="23"/>
      <c r="D18" s="23"/>
      <c r="E18" s="23"/>
      <c r="F18" s="23"/>
      <c r="G18" s="23"/>
      <c r="H18" s="23"/>
      <c r="I18" s="23"/>
      <c r="J18" s="23"/>
      <c r="K18" s="23"/>
      <c r="L18" s="23"/>
      <c r="M18" s="23"/>
    </row>
    <row r="19" spans="1:16" ht="17.25" customHeight="1" x14ac:dyDescent="0.2">
      <c r="A19" s="23"/>
      <c r="B19" s="23" t="s">
        <v>100</v>
      </c>
      <c r="C19" s="23"/>
      <c r="D19" s="23"/>
      <c r="E19" s="23"/>
      <c r="F19" s="23"/>
      <c r="G19" s="23"/>
      <c r="H19" s="23"/>
      <c r="I19" s="23"/>
      <c r="J19" s="23"/>
      <c r="K19" s="23"/>
      <c r="L19" s="23"/>
      <c r="M19" s="23"/>
    </row>
    <row r="20" spans="1:16" ht="29.25" customHeight="1" x14ac:dyDescent="0.2">
      <c r="A20" s="23"/>
      <c r="B20" s="23"/>
      <c r="C20" s="788" t="str">
        <f>IF(基本情報!F9="","",基本情報!F9)</f>
        <v/>
      </c>
      <c r="D20" s="788"/>
      <c r="E20" s="788"/>
      <c r="F20" s="788"/>
      <c r="G20" s="788"/>
      <c r="H20" s="788"/>
      <c r="I20" s="788"/>
      <c r="J20" s="788"/>
      <c r="K20" s="788"/>
      <c r="L20" s="788"/>
      <c r="M20" s="788"/>
      <c r="N20" s="788"/>
      <c r="P20" s="3" t="s">
        <v>233</v>
      </c>
    </row>
    <row r="21" spans="1:16" ht="17.25" customHeight="1" x14ac:dyDescent="0.2">
      <c r="A21" s="23"/>
      <c r="B21" s="23" t="s">
        <v>97</v>
      </c>
      <c r="C21" s="42"/>
      <c r="D21" s="42"/>
      <c r="E21" s="42"/>
      <c r="F21" s="42"/>
      <c r="G21" s="42"/>
      <c r="H21" s="42"/>
      <c r="I21" s="42"/>
      <c r="J21" s="42"/>
      <c r="K21" s="42"/>
      <c r="L21" s="42"/>
      <c r="M21" s="42"/>
      <c r="N21" s="42"/>
    </row>
    <row r="22" spans="1:16" ht="29.25" customHeight="1" x14ac:dyDescent="0.2">
      <c r="A22" s="23"/>
      <c r="B22" s="23"/>
      <c r="C22" s="789" t="str">
        <f>IF(基本情報!F6="","",基本情報!F6)</f>
        <v/>
      </c>
      <c r="D22" s="789"/>
      <c r="E22" s="789"/>
      <c r="F22" s="789"/>
      <c r="G22" s="789"/>
      <c r="H22" s="789"/>
      <c r="I22" s="789"/>
      <c r="J22" s="789"/>
      <c r="K22" s="789"/>
      <c r="L22" s="789"/>
      <c r="M22" s="789"/>
      <c r="N22" s="42"/>
      <c r="P22" s="3" t="s">
        <v>233</v>
      </c>
    </row>
    <row r="23" spans="1:16" ht="17.25" customHeight="1" x14ac:dyDescent="0.2">
      <c r="A23" s="23"/>
      <c r="B23" s="23"/>
      <c r="C23" s="23"/>
      <c r="D23" s="23"/>
      <c r="E23" s="23"/>
      <c r="F23" s="23"/>
      <c r="G23" s="23"/>
      <c r="H23" s="23"/>
      <c r="I23" s="23"/>
      <c r="J23" s="23"/>
      <c r="K23" s="23"/>
      <c r="L23" s="23"/>
      <c r="M23" s="23"/>
    </row>
    <row r="24" spans="1:16" ht="17.25" customHeight="1" x14ac:dyDescent="0.2">
      <c r="A24" s="23"/>
      <c r="B24" s="23" t="s">
        <v>6</v>
      </c>
      <c r="C24" s="23"/>
      <c r="D24" s="23"/>
      <c r="E24" s="23"/>
      <c r="F24" s="23"/>
      <c r="G24" s="23"/>
      <c r="H24" s="23"/>
      <c r="I24" s="23"/>
      <c r="J24" s="23"/>
      <c r="K24" s="23"/>
      <c r="L24" s="23"/>
      <c r="M24" s="23"/>
    </row>
    <row r="25" spans="1:16" ht="29.25" customHeight="1" x14ac:dyDescent="0.2">
      <c r="A25" s="23"/>
      <c r="B25" s="23"/>
      <c r="C25" s="790" t="str">
        <f>IF(基本情報!G7="","",基本情報!G7)</f>
        <v/>
      </c>
      <c r="D25" s="790"/>
      <c r="E25" s="790"/>
      <c r="F25" s="790"/>
      <c r="G25" s="790"/>
      <c r="H25" s="23"/>
      <c r="I25" s="791" t="str">
        <f>IF(基本情報!K7="","",基本情報!K7)</f>
        <v/>
      </c>
      <c r="J25" s="791"/>
      <c r="K25" s="791"/>
      <c r="L25" s="791"/>
      <c r="M25" s="23"/>
      <c r="P25" s="3" t="s">
        <v>233</v>
      </c>
    </row>
    <row r="26" spans="1:16" ht="20.25" customHeight="1" x14ac:dyDescent="0.2">
      <c r="A26" s="23"/>
      <c r="B26" s="23"/>
      <c r="C26" s="23"/>
      <c r="D26" s="23"/>
      <c r="E26" s="23"/>
      <c r="F26" s="23"/>
      <c r="G26" s="23"/>
      <c r="H26" s="23"/>
      <c r="I26" s="23"/>
      <c r="J26" s="23"/>
      <c r="K26" s="23"/>
      <c r="L26" s="23"/>
      <c r="M26" s="23"/>
    </row>
    <row r="27" spans="1:16" ht="14" x14ac:dyDescent="0.2">
      <c r="A27" s="23"/>
      <c r="B27" s="23"/>
      <c r="C27" s="23"/>
      <c r="D27" s="23"/>
      <c r="E27" s="23"/>
      <c r="F27" s="23"/>
      <c r="G27" s="23"/>
      <c r="H27" s="23"/>
      <c r="I27" s="23"/>
      <c r="J27" s="23"/>
      <c r="K27" s="23"/>
      <c r="L27" s="23"/>
      <c r="M27" s="23"/>
    </row>
    <row r="28" spans="1:16" ht="30.75" customHeight="1" x14ac:dyDescent="0.2">
      <c r="A28" s="23"/>
      <c r="B28" s="488" t="s">
        <v>325</v>
      </c>
      <c r="C28" s="488"/>
      <c r="D28" s="488"/>
      <c r="E28" s="488"/>
      <c r="F28" s="488"/>
      <c r="G28" s="488"/>
      <c r="H28" s="488"/>
      <c r="I28" s="488"/>
      <c r="J28" s="488"/>
      <c r="K28" s="488"/>
      <c r="L28" s="488"/>
      <c r="M28" s="488"/>
      <c r="N28" s="488"/>
    </row>
    <row r="29" spans="1:16" ht="17.25" customHeight="1" x14ac:dyDescent="0.2">
      <c r="A29" s="23"/>
      <c r="B29" s="486" t="s">
        <v>326</v>
      </c>
      <c r="C29" s="486"/>
      <c r="D29" s="486"/>
      <c r="E29" s="486"/>
      <c r="F29" s="486"/>
      <c r="G29" s="486"/>
      <c r="H29" s="486"/>
      <c r="I29" s="486"/>
      <c r="J29" s="486"/>
      <c r="K29" s="486"/>
      <c r="L29" s="486"/>
      <c r="M29" s="486"/>
      <c r="N29" s="486"/>
    </row>
    <row r="30" spans="1:16" ht="17.25" customHeight="1" x14ac:dyDescent="0.2">
      <c r="A30" s="23"/>
      <c r="B30" s="23"/>
      <c r="C30" s="23" t="s">
        <v>327</v>
      </c>
      <c r="D30" s="23"/>
      <c r="E30" s="23"/>
      <c r="F30" s="23"/>
      <c r="G30" s="23"/>
      <c r="H30" s="23"/>
      <c r="I30" s="23"/>
      <c r="J30" s="23"/>
      <c r="K30" s="23"/>
      <c r="L30" s="23"/>
      <c r="M30" s="23"/>
    </row>
    <row r="31" spans="1:16" ht="17.25" customHeight="1" x14ac:dyDescent="0.2">
      <c r="A31" s="23"/>
      <c r="B31" s="23"/>
      <c r="C31" s="23" t="s">
        <v>328</v>
      </c>
      <c r="D31" s="23"/>
      <c r="E31" s="23"/>
      <c r="F31" s="23"/>
      <c r="G31" s="23"/>
      <c r="H31" s="23"/>
      <c r="I31" s="23"/>
      <c r="J31" s="23"/>
      <c r="K31" s="23"/>
      <c r="L31" s="23"/>
      <c r="M31" s="23"/>
    </row>
    <row r="32" spans="1:16" ht="17.25" customHeight="1" x14ac:dyDescent="0.2">
      <c r="A32" s="23"/>
      <c r="B32" s="23"/>
      <c r="C32" s="23" t="s">
        <v>329</v>
      </c>
      <c r="D32" s="23"/>
      <c r="E32" s="23"/>
      <c r="F32" s="23"/>
      <c r="G32" s="23"/>
      <c r="H32" s="23"/>
      <c r="I32" s="23"/>
      <c r="J32" s="23"/>
      <c r="K32" s="23"/>
      <c r="L32" s="23"/>
      <c r="M32" s="23"/>
    </row>
    <row r="33" spans="1:14" ht="17.25" customHeight="1" x14ac:dyDescent="0.2">
      <c r="A33" s="23"/>
      <c r="B33" s="23"/>
      <c r="C33" s="23" t="s">
        <v>330</v>
      </c>
      <c r="D33" s="23"/>
      <c r="E33" s="23"/>
      <c r="F33" s="23"/>
      <c r="G33" s="23"/>
      <c r="H33" s="23"/>
      <c r="I33" s="23"/>
      <c r="J33" s="23"/>
      <c r="K33" s="23"/>
      <c r="L33" s="23"/>
      <c r="M33" s="23"/>
    </row>
    <row r="34" spans="1:14" ht="17.25" customHeight="1" x14ac:dyDescent="0.2">
      <c r="A34" s="23"/>
      <c r="B34" s="23"/>
      <c r="C34" s="23" t="s">
        <v>331</v>
      </c>
      <c r="D34" s="23"/>
      <c r="E34" s="23"/>
      <c r="F34" s="23"/>
      <c r="G34" s="23"/>
      <c r="H34" s="23"/>
      <c r="I34" s="23"/>
      <c r="J34" s="23"/>
      <c r="K34" s="23"/>
      <c r="L34" s="23"/>
      <c r="M34" s="23"/>
    </row>
    <row r="35" spans="1:14" ht="14" x14ac:dyDescent="0.2">
      <c r="A35" s="23"/>
      <c r="B35" s="23"/>
      <c r="C35" s="23"/>
      <c r="D35" s="23"/>
      <c r="E35" s="23"/>
      <c r="F35" s="23"/>
      <c r="G35" s="23"/>
      <c r="H35" s="23"/>
      <c r="I35" s="23"/>
      <c r="J35" s="23"/>
      <c r="K35" s="23"/>
      <c r="L35" s="23"/>
      <c r="M35" s="23"/>
    </row>
    <row r="36" spans="1:14" ht="14" x14ac:dyDescent="0.2">
      <c r="A36" s="23"/>
      <c r="B36" s="23"/>
      <c r="C36" s="23"/>
      <c r="D36" s="23"/>
      <c r="E36" s="23"/>
      <c r="F36" s="23"/>
      <c r="G36" s="23"/>
      <c r="H36" s="23"/>
      <c r="I36" s="23"/>
      <c r="J36" s="23"/>
      <c r="K36" s="23"/>
      <c r="L36" s="23"/>
      <c r="M36" s="23"/>
      <c r="N36" s="38" t="s">
        <v>786</v>
      </c>
    </row>
    <row r="37" spans="1:14" ht="16.5" customHeight="1" x14ac:dyDescent="0.2">
      <c r="A37" s="3" t="s">
        <v>801</v>
      </c>
    </row>
    <row r="38" spans="1:14" ht="16.5" customHeight="1" x14ac:dyDescent="0.2"/>
    <row r="39" spans="1:14" ht="21" x14ac:dyDescent="0.2">
      <c r="A39" s="784" t="s">
        <v>318</v>
      </c>
      <c r="B39" s="784"/>
      <c r="C39" s="784"/>
      <c r="D39" s="784"/>
      <c r="E39" s="784"/>
      <c r="F39" s="784"/>
      <c r="G39" s="784"/>
      <c r="H39" s="784"/>
      <c r="I39" s="784"/>
      <c r="J39" s="784"/>
      <c r="K39" s="784"/>
      <c r="L39" s="784"/>
      <c r="M39" s="784"/>
      <c r="N39" s="784"/>
    </row>
    <row r="40" spans="1:14" ht="16" customHeight="1" x14ac:dyDescent="0.2">
      <c r="J40" s="675" t="s">
        <v>1062</v>
      </c>
      <c r="K40" s="675"/>
    </row>
    <row r="41" spans="1:14" ht="16.5" customHeight="1" x14ac:dyDescent="0.2">
      <c r="A41" s="23" t="s">
        <v>319</v>
      </c>
    </row>
    <row r="42" spans="1:14" ht="16.5" customHeight="1" x14ac:dyDescent="0.2">
      <c r="A42" s="23"/>
    </row>
    <row r="43" spans="1:14" ht="16.5" customHeight="1" x14ac:dyDescent="0.2">
      <c r="A43" s="23" t="s">
        <v>320</v>
      </c>
    </row>
    <row r="44" spans="1:14" ht="16.5" customHeight="1" x14ac:dyDescent="0.2"/>
    <row r="45" spans="1:14" ht="16.5" customHeight="1" x14ac:dyDescent="0.2"/>
    <row r="46" spans="1:14" ht="16.5" customHeight="1" x14ac:dyDescent="0.2"/>
    <row r="47" spans="1:14" ht="94.5" customHeight="1" x14ac:dyDescent="0.2">
      <c r="A47" s="785" t="s">
        <v>1087</v>
      </c>
      <c r="B47" s="785"/>
      <c r="C47" s="785"/>
      <c r="D47" s="785"/>
      <c r="E47" s="785"/>
      <c r="F47" s="785"/>
      <c r="G47" s="785"/>
      <c r="H47" s="785"/>
      <c r="I47" s="785"/>
      <c r="J47" s="785"/>
      <c r="K47" s="785"/>
      <c r="L47" s="785"/>
      <c r="M47" s="785"/>
      <c r="N47" s="785"/>
    </row>
    <row r="48" spans="1:14" ht="58.5" customHeight="1" x14ac:dyDescent="0.2">
      <c r="A48" s="785" t="s">
        <v>504</v>
      </c>
      <c r="B48" s="785"/>
      <c r="C48" s="785"/>
      <c r="D48" s="785"/>
      <c r="E48" s="785"/>
      <c r="F48" s="785"/>
      <c r="G48" s="785"/>
      <c r="H48" s="785"/>
      <c r="I48" s="785"/>
      <c r="J48" s="785"/>
      <c r="K48" s="785"/>
      <c r="L48" s="785"/>
      <c r="M48" s="785"/>
      <c r="N48" s="785"/>
    </row>
    <row r="49" spans="1:16" ht="39" customHeight="1" x14ac:dyDescent="0.2">
      <c r="A49" s="785" t="s">
        <v>321</v>
      </c>
      <c r="B49" s="785"/>
      <c r="C49" s="785"/>
      <c r="D49" s="785"/>
      <c r="E49" s="785"/>
      <c r="F49" s="785"/>
      <c r="G49" s="785"/>
      <c r="H49" s="785"/>
      <c r="I49" s="785"/>
      <c r="J49" s="785"/>
      <c r="K49" s="785"/>
      <c r="L49" s="785"/>
      <c r="M49" s="785"/>
      <c r="N49" s="785"/>
    </row>
    <row r="50" spans="1:16" ht="16.5" customHeight="1" x14ac:dyDescent="0.2"/>
    <row r="51" spans="1:16" ht="16.5" customHeight="1" x14ac:dyDescent="0.2">
      <c r="A51" s="23"/>
      <c r="B51" s="786"/>
      <c r="C51" s="786"/>
      <c r="D51" s="41"/>
      <c r="E51" s="23" t="s">
        <v>212</v>
      </c>
      <c r="F51" s="41"/>
      <c r="G51" s="23" t="s">
        <v>322</v>
      </c>
      <c r="H51" s="41"/>
      <c r="I51" s="23" t="s">
        <v>323</v>
      </c>
      <c r="J51" s="23"/>
      <c r="K51" s="23"/>
      <c r="L51" s="23"/>
      <c r="M51" s="23"/>
      <c r="P51" s="3" t="s">
        <v>324</v>
      </c>
    </row>
    <row r="52" spans="1:16" ht="15.75" customHeight="1" x14ac:dyDescent="0.2">
      <c r="A52" s="23"/>
      <c r="B52" s="23"/>
      <c r="C52" s="23"/>
      <c r="D52" s="23"/>
      <c r="E52" s="23"/>
      <c r="F52" s="23"/>
      <c r="G52" s="23"/>
      <c r="H52" s="23"/>
      <c r="I52" s="23"/>
      <c r="J52" s="23"/>
      <c r="K52" s="23"/>
      <c r="L52" s="23"/>
      <c r="M52" s="23"/>
    </row>
    <row r="53" spans="1:16" ht="15.75" customHeight="1" x14ac:dyDescent="0.2">
      <c r="A53" s="23"/>
      <c r="B53" s="23"/>
      <c r="C53" s="23"/>
      <c r="D53" s="23"/>
      <c r="E53" s="23"/>
      <c r="F53" s="23"/>
      <c r="G53" s="23"/>
      <c r="H53" s="23"/>
      <c r="I53" s="23"/>
      <c r="J53" s="23"/>
      <c r="K53" s="23"/>
      <c r="L53" s="23"/>
      <c r="M53" s="23"/>
    </row>
    <row r="54" spans="1:16" ht="17.25" customHeight="1" x14ac:dyDescent="0.2">
      <c r="A54" s="23"/>
      <c r="B54" s="23" t="s">
        <v>100</v>
      </c>
      <c r="C54" s="23"/>
      <c r="D54" s="23"/>
      <c r="E54" s="23"/>
      <c r="F54" s="23"/>
      <c r="G54" s="23"/>
      <c r="H54" s="23"/>
      <c r="I54" s="23"/>
      <c r="J54" s="23"/>
      <c r="K54" s="23"/>
      <c r="L54" s="23"/>
      <c r="M54" s="23"/>
    </row>
    <row r="55" spans="1:16" ht="32.25" customHeight="1" x14ac:dyDescent="0.2">
      <c r="A55" s="23"/>
      <c r="B55" s="23"/>
      <c r="C55" s="792" t="str">
        <f>IF(基本情報!F15="","",基本情報!F15)</f>
        <v/>
      </c>
      <c r="D55" s="792"/>
      <c r="E55" s="792"/>
      <c r="F55" s="792"/>
      <c r="G55" s="792"/>
      <c r="H55" s="792"/>
      <c r="I55" s="792"/>
      <c r="J55" s="792"/>
      <c r="K55" s="792"/>
      <c r="L55" s="792"/>
      <c r="M55" s="792"/>
      <c r="N55" s="792"/>
      <c r="P55" s="3" t="s">
        <v>233</v>
      </c>
    </row>
    <row r="56" spans="1:16" ht="17.25" customHeight="1" x14ac:dyDescent="0.2">
      <c r="A56" s="23"/>
      <c r="B56" s="23" t="s">
        <v>97</v>
      </c>
      <c r="C56" s="42"/>
      <c r="D56" s="42"/>
      <c r="E56" s="42"/>
      <c r="F56" s="42"/>
      <c r="G56" s="42"/>
      <c r="H56" s="42"/>
      <c r="I56" s="42"/>
      <c r="J56" s="42"/>
      <c r="K56" s="42"/>
      <c r="L56" s="42"/>
      <c r="M56" s="42"/>
      <c r="N56" s="42"/>
    </row>
    <row r="57" spans="1:16" ht="29.25" customHeight="1" x14ac:dyDescent="0.2">
      <c r="A57" s="23"/>
      <c r="B57" s="23"/>
      <c r="C57" s="789" t="str">
        <f>IF(基本情報!F12="","",基本情報!F12)</f>
        <v/>
      </c>
      <c r="D57" s="789"/>
      <c r="E57" s="789"/>
      <c r="F57" s="789"/>
      <c r="G57" s="789"/>
      <c r="H57" s="789"/>
      <c r="I57" s="789"/>
      <c r="J57" s="789"/>
      <c r="K57" s="789"/>
      <c r="L57" s="789"/>
      <c r="M57" s="789"/>
      <c r="N57" s="42"/>
      <c r="P57" s="3" t="s">
        <v>233</v>
      </c>
    </row>
    <row r="58" spans="1:16" ht="17.25" customHeight="1" x14ac:dyDescent="0.2">
      <c r="A58" s="23"/>
      <c r="B58" s="23"/>
      <c r="C58" s="23"/>
      <c r="D58" s="23"/>
      <c r="E58" s="23"/>
      <c r="F58" s="23"/>
      <c r="G58" s="23"/>
      <c r="H58" s="23"/>
      <c r="I58" s="23"/>
      <c r="J58" s="23"/>
      <c r="K58" s="23"/>
      <c r="L58" s="23"/>
      <c r="M58" s="23"/>
    </row>
    <row r="59" spans="1:16" ht="17.25" customHeight="1" x14ac:dyDescent="0.2">
      <c r="A59" s="23"/>
      <c r="B59" s="23" t="s">
        <v>6</v>
      </c>
      <c r="C59" s="23"/>
      <c r="D59" s="23"/>
      <c r="E59" s="23"/>
      <c r="F59" s="23"/>
      <c r="G59" s="23"/>
      <c r="H59" s="23"/>
      <c r="I59" s="23"/>
      <c r="J59" s="23"/>
      <c r="K59" s="23"/>
      <c r="L59" s="23"/>
      <c r="M59" s="23"/>
    </row>
    <row r="60" spans="1:16" ht="29.25" customHeight="1" x14ac:dyDescent="0.2">
      <c r="A60" s="23"/>
      <c r="B60" s="23"/>
      <c r="C60" s="790" t="str">
        <f>IF(基本情報!G13="","",基本情報!G13)</f>
        <v/>
      </c>
      <c r="D60" s="790"/>
      <c r="E60" s="790"/>
      <c r="F60" s="790"/>
      <c r="G60" s="790"/>
      <c r="H60" s="23"/>
      <c r="I60" s="791" t="str">
        <f>IF(基本情報!K13="","",基本情報!K13)</f>
        <v/>
      </c>
      <c r="J60" s="791"/>
      <c r="K60" s="791"/>
      <c r="L60" s="791"/>
      <c r="M60" s="23"/>
      <c r="P60" s="3" t="s">
        <v>233</v>
      </c>
    </row>
    <row r="61" spans="1:16" ht="16.5" customHeight="1" x14ac:dyDescent="0.2">
      <c r="A61" s="23"/>
      <c r="B61" s="23"/>
      <c r="C61" s="23"/>
      <c r="D61" s="23"/>
      <c r="E61" s="23"/>
      <c r="F61" s="23"/>
      <c r="G61" s="23"/>
      <c r="H61" s="23"/>
      <c r="I61" s="23"/>
      <c r="J61" s="23"/>
      <c r="K61" s="23"/>
      <c r="L61" s="23"/>
      <c r="M61" s="23"/>
    </row>
    <row r="62" spans="1:16" ht="16.5" customHeight="1" x14ac:dyDescent="0.2">
      <c r="A62" s="23"/>
      <c r="B62" s="23"/>
      <c r="C62" s="23"/>
      <c r="D62" s="23"/>
      <c r="E62" s="23"/>
      <c r="F62" s="23"/>
      <c r="G62" s="23"/>
      <c r="H62" s="23"/>
      <c r="I62" s="23"/>
      <c r="J62" s="23"/>
      <c r="K62" s="23"/>
      <c r="L62" s="23"/>
      <c r="M62" s="23"/>
    </row>
    <row r="63" spans="1:16" ht="30.75" customHeight="1" x14ac:dyDescent="0.2">
      <c r="A63" s="23"/>
      <c r="B63" s="488" t="s">
        <v>325</v>
      </c>
      <c r="C63" s="488"/>
      <c r="D63" s="488"/>
      <c r="E63" s="488"/>
      <c r="F63" s="488"/>
      <c r="G63" s="488"/>
      <c r="H63" s="488"/>
      <c r="I63" s="488"/>
      <c r="J63" s="488"/>
      <c r="K63" s="488"/>
      <c r="L63" s="488"/>
      <c r="M63" s="488"/>
      <c r="N63" s="488"/>
    </row>
    <row r="64" spans="1:16" ht="16.5" customHeight="1" x14ac:dyDescent="0.2">
      <c r="A64" s="23"/>
      <c r="B64" s="486" t="s">
        <v>326</v>
      </c>
      <c r="C64" s="486"/>
      <c r="D64" s="486"/>
      <c r="E64" s="486"/>
      <c r="F64" s="486"/>
      <c r="G64" s="486"/>
      <c r="H64" s="486"/>
      <c r="I64" s="486"/>
      <c r="J64" s="486"/>
      <c r="K64" s="486"/>
      <c r="L64" s="486"/>
      <c r="M64" s="486"/>
      <c r="N64" s="486"/>
    </row>
    <row r="65" spans="1:14" ht="16.5" customHeight="1" x14ac:dyDescent="0.2">
      <c r="A65" s="23"/>
      <c r="B65" s="23"/>
      <c r="C65" s="23" t="s">
        <v>327</v>
      </c>
      <c r="D65" s="23"/>
      <c r="E65" s="23"/>
      <c r="F65" s="23"/>
      <c r="G65" s="23"/>
      <c r="H65" s="23"/>
      <c r="I65" s="23"/>
      <c r="J65" s="23"/>
      <c r="K65" s="23"/>
      <c r="L65" s="23"/>
      <c r="M65" s="23"/>
    </row>
    <row r="66" spans="1:14" ht="16.5" customHeight="1" x14ac:dyDescent="0.2">
      <c r="A66" s="23"/>
      <c r="B66" s="23"/>
      <c r="C66" s="23" t="s">
        <v>328</v>
      </c>
      <c r="D66" s="23"/>
      <c r="E66" s="23"/>
      <c r="F66" s="23"/>
      <c r="G66" s="23"/>
      <c r="H66" s="23"/>
      <c r="I66" s="23"/>
      <c r="J66" s="23"/>
      <c r="K66" s="23"/>
      <c r="L66" s="23"/>
      <c r="M66" s="23"/>
    </row>
    <row r="67" spans="1:14" ht="16.5" customHeight="1" x14ac:dyDescent="0.2">
      <c r="A67" s="23"/>
      <c r="B67" s="23"/>
      <c r="C67" s="23" t="s">
        <v>329</v>
      </c>
      <c r="D67" s="23"/>
      <c r="E67" s="23"/>
      <c r="F67" s="23"/>
      <c r="G67" s="23"/>
      <c r="H67" s="23"/>
      <c r="I67" s="23"/>
      <c r="J67" s="23"/>
      <c r="K67" s="23"/>
      <c r="L67" s="23"/>
      <c r="M67" s="23"/>
    </row>
    <row r="68" spans="1:14" ht="16.5" customHeight="1" x14ac:dyDescent="0.2">
      <c r="A68" s="23"/>
      <c r="B68" s="23"/>
      <c r="C68" s="23" t="s">
        <v>330</v>
      </c>
      <c r="D68" s="23"/>
      <c r="E68" s="23"/>
      <c r="F68" s="23"/>
      <c r="G68" s="23"/>
      <c r="H68" s="23"/>
      <c r="I68" s="23"/>
      <c r="J68" s="23"/>
      <c r="K68" s="23"/>
      <c r="L68" s="23"/>
      <c r="M68" s="23"/>
    </row>
    <row r="69" spans="1:14" ht="16.5" customHeight="1" x14ac:dyDescent="0.2">
      <c r="A69" s="23"/>
      <c r="B69" s="23"/>
      <c r="C69" s="23" t="s">
        <v>331</v>
      </c>
      <c r="D69" s="23"/>
      <c r="E69" s="23"/>
      <c r="F69" s="23"/>
      <c r="G69" s="23"/>
      <c r="H69" s="23"/>
      <c r="I69" s="23"/>
      <c r="J69" s="23"/>
      <c r="K69" s="23"/>
      <c r="L69" s="23"/>
      <c r="M69" s="23"/>
    </row>
    <row r="70" spans="1:14" ht="16.5" customHeight="1" x14ac:dyDescent="0.2">
      <c r="A70" s="23"/>
      <c r="B70" s="23"/>
      <c r="C70" s="23"/>
      <c r="D70" s="23"/>
      <c r="E70" s="23"/>
      <c r="F70" s="23"/>
      <c r="G70" s="23"/>
      <c r="H70" s="23"/>
      <c r="I70" s="23"/>
      <c r="J70" s="23"/>
      <c r="K70" s="23"/>
      <c r="L70" s="23"/>
      <c r="M70" s="23"/>
    </row>
    <row r="71" spans="1:14" ht="16.5" customHeight="1" x14ac:dyDescent="0.2">
      <c r="A71" s="23"/>
      <c r="B71" s="23"/>
      <c r="C71" s="23"/>
      <c r="D71" s="23"/>
      <c r="E71" s="23"/>
      <c r="F71" s="23"/>
      <c r="G71" s="23"/>
      <c r="H71" s="23"/>
      <c r="I71" s="23"/>
      <c r="J71" s="23"/>
      <c r="K71" s="23"/>
      <c r="L71" s="23"/>
      <c r="M71" s="23"/>
      <c r="N71" s="38" t="s">
        <v>786</v>
      </c>
    </row>
    <row r="72" spans="1:14" ht="16.5" customHeight="1" x14ac:dyDescent="0.2"/>
    <row r="73" spans="1:14" ht="16.5" customHeight="1" x14ac:dyDescent="0.2"/>
    <row r="74" spans="1:14" ht="21" x14ac:dyDescent="0.2">
      <c r="A74" s="784"/>
      <c r="B74" s="784"/>
      <c r="C74" s="784"/>
      <c r="D74" s="784"/>
      <c r="E74" s="784"/>
      <c r="F74" s="784"/>
      <c r="G74" s="784"/>
      <c r="H74" s="784"/>
      <c r="I74" s="784"/>
      <c r="J74" s="784"/>
      <c r="K74" s="784"/>
      <c r="L74" s="784"/>
      <c r="M74" s="784"/>
      <c r="N74" s="784"/>
    </row>
    <row r="75" spans="1:14" ht="21" customHeight="1" x14ac:dyDescent="0.2">
      <c r="J75" s="675"/>
      <c r="K75" s="675"/>
    </row>
    <row r="76" spans="1:14" ht="16.5" customHeight="1" x14ac:dyDescent="0.2">
      <c r="A76" s="23"/>
    </row>
    <row r="77" spans="1:14" ht="16.5" customHeight="1" x14ac:dyDescent="0.2">
      <c r="A77" s="23"/>
    </row>
    <row r="78" spans="1:14" ht="16.5" customHeight="1" x14ac:dyDescent="0.2">
      <c r="A78" s="23"/>
    </row>
    <row r="79" spans="1:14" ht="16.5" customHeight="1" x14ac:dyDescent="0.2"/>
    <row r="80" spans="1:14" ht="16.5" customHeight="1" x14ac:dyDescent="0.2"/>
    <row r="81" spans="1:14" ht="16.5" customHeight="1" x14ac:dyDescent="0.2"/>
    <row r="82" spans="1:14" ht="95.25" customHeight="1" x14ac:dyDescent="0.2">
      <c r="A82" s="785"/>
      <c r="B82" s="785"/>
      <c r="C82" s="785"/>
      <c r="D82" s="785"/>
      <c r="E82" s="785"/>
      <c r="F82" s="785"/>
      <c r="G82" s="785"/>
      <c r="H82" s="785"/>
      <c r="I82" s="785"/>
      <c r="J82" s="785"/>
      <c r="K82" s="785"/>
      <c r="L82" s="785"/>
      <c r="M82" s="785"/>
      <c r="N82" s="785"/>
    </row>
    <row r="83" spans="1:14" ht="54.75" customHeight="1" x14ac:dyDescent="0.2">
      <c r="A83" s="785"/>
      <c r="B83" s="785"/>
      <c r="C83" s="785"/>
      <c r="D83" s="785"/>
      <c r="E83" s="785"/>
      <c r="F83" s="785"/>
      <c r="G83" s="785"/>
      <c r="H83" s="785"/>
      <c r="I83" s="785"/>
      <c r="J83" s="785"/>
      <c r="K83" s="785"/>
      <c r="L83" s="785"/>
      <c r="M83" s="785"/>
      <c r="N83" s="785"/>
    </row>
    <row r="84" spans="1:14" ht="33.75" customHeight="1" x14ac:dyDescent="0.2">
      <c r="A84" s="785"/>
      <c r="B84" s="785"/>
      <c r="C84" s="785"/>
      <c r="D84" s="785"/>
      <c r="E84" s="785"/>
      <c r="F84" s="785"/>
      <c r="G84" s="785"/>
      <c r="H84" s="785"/>
      <c r="I84" s="785"/>
      <c r="J84" s="785"/>
      <c r="K84" s="785"/>
      <c r="L84" s="785"/>
      <c r="M84" s="785"/>
      <c r="N84" s="785"/>
    </row>
    <row r="85" spans="1:14" ht="16.5" customHeight="1" x14ac:dyDescent="0.2"/>
    <row r="86" spans="1:14" ht="16.5" customHeight="1" x14ac:dyDescent="0.2">
      <c r="A86" s="23"/>
      <c r="B86" s="786"/>
      <c r="C86" s="786"/>
      <c r="D86" s="41"/>
      <c r="E86" s="23"/>
      <c r="F86" s="41"/>
      <c r="G86" s="23"/>
      <c r="H86" s="41"/>
      <c r="I86" s="23"/>
      <c r="J86" s="23"/>
      <c r="K86" s="23"/>
      <c r="L86" s="23"/>
      <c r="M86" s="23"/>
    </row>
    <row r="87" spans="1:14" ht="15.75" customHeight="1" x14ac:dyDescent="0.2">
      <c r="A87" s="23"/>
      <c r="B87" s="23"/>
      <c r="C87" s="23"/>
      <c r="D87" s="23"/>
      <c r="E87" s="23"/>
      <c r="F87" s="23"/>
      <c r="G87" s="23"/>
      <c r="H87" s="23"/>
      <c r="I87" s="23"/>
      <c r="J87" s="23"/>
      <c r="K87" s="23"/>
      <c r="L87" s="23"/>
      <c r="M87" s="23"/>
    </row>
    <row r="88" spans="1:14" ht="15.75" customHeight="1" x14ac:dyDescent="0.2">
      <c r="A88" s="23"/>
      <c r="B88" s="23"/>
      <c r="C88" s="23"/>
      <c r="D88" s="23"/>
      <c r="E88" s="23"/>
      <c r="F88" s="23"/>
      <c r="G88" s="23"/>
      <c r="H88" s="23"/>
      <c r="I88" s="23"/>
      <c r="J88" s="23"/>
      <c r="K88" s="23"/>
      <c r="L88" s="23"/>
      <c r="M88" s="23"/>
    </row>
    <row r="89" spans="1:14" ht="17.25" customHeight="1" x14ac:dyDescent="0.2">
      <c r="A89" s="23"/>
      <c r="B89" s="23"/>
      <c r="C89" s="23"/>
      <c r="D89" s="23"/>
      <c r="E89" s="23"/>
      <c r="F89" s="23"/>
      <c r="G89" s="23"/>
      <c r="H89" s="23"/>
      <c r="I89" s="23"/>
      <c r="J89" s="23"/>
      <c r="K89" s="23"/>
      <c r="L89" s="23"/>
      <c r="M89" s="23"/>
    </row>
    <row r="90" spans="1:14" ht="30" customHeight="1" x14ac:dyDescent="0.2">
      <c r="A90" s="23"/>
      <c r="B90" s="23"/>
      <c r="C90" s="788"/>
      <c r="D90" s="788"/>
      <c r="E90" s="788"/>
      <c r="F90" s="788"/>
      <c r="G90" s="788"/>
      <c r="H90" s="788"/>
      <c r="I90" s="788"/>
      <c r="J90" s="788"/>
      <c r="K90" s="788"/>
      <c r="L90" s="788"/>
      <c r="M90" s="788"/>
      <c r="N90" s="788"/>
    </row>
    <row r="91" spans="1:14" ht="17.25" customHeight="1" x14ac:dyDescent="0.2">
      <c r="A91" s="23"/>
      <c r="B91" s="23"/>
      <c r="C91" s="42"/>
      <c r="D91" s="42"/>
      <c r="E91" s="42"/>
      <c r="F91" s="42"/>
      <c r="G91" s="42"/>
      <c r="H91" s="42"/>
      <c r="I91" s="42"/>
      <c r="J91" s="42"/>
      <c r="K91" s="42"/>
      <c r="L91" s="42"/>
      <c r="M91" s="42"/>
      <c r="N91" s="42"/>
    </row>
    <row r="92" spans="1:14" ht="29.25" customHeight="1" x14ac:dyDescent="0.2">
      <c r="A92" s="23"/>
      <c r="B92" s="23"/>
      <c r="C92" s="789"/>
      <c r="D92" s="789"/>
      <c r="E92" s="789"/>
      <c r="F92" s="789"/>
      <c r="G92" s="789"/>
      <c r="H92" s="789"/>
      <c r="I92" s="789"/>
      <c r="J92" s="789"/>
      <c r="K92" s="789"/>
      <c r="L92" s="789"/>
      <c r="M92" s="789"/>
      <c r="N92" s="42"/>
    </row>
    <row r="93" spans="1:14" ht="17.25" customHeight="1" x14ac:dyDescent="0.2">
      <c r="A93" s="23"/>
      <c r="B93" s="23"/>
      <c r="C93" s="23"/>
      <c r="D93" s="23"/>
      <c r="E93" s="23"/>
      <c r="F93" s="23"/>
      <c r="G93" s="23"/>
      <c r="H93" s="23"/>
      <c r="I93" s="23"/>
      <c r="J93" s="23"/>
      <c r="K93" s="23"/>
      <c r="L93" s="23"/>
      <c r="M93" s="23"/>
    </row>
    <row r="94" spans="1:14" ht="17.25" customHeight="1" x14ac:dyDescent="0.2">
      <c r="A94" s="23"/>
      <c r="B94" s="23"/>
      <c r="C94" s="23"/>
      <c r="D94" s="23"/>
      <c r="E94" s="23"/>
      <c r="F94" s="23"/>
      <c r="G94" s="23"/>
      <c r="H94" s="23"/>
      <c r="I94" s="23"/>
      <c r="J94" s="23"/>
      <c r="K94" s="23"/>
      <c r="L94" s="23"/>
      <c r="M94" s="23"/>
    </row>
    <row r="95" spans="1:14" ht="29.25" customHeight="1" x14ac:dyDescent="0.2">
      <c r="A95" s="23"/>
      <c r="B95" s="23"/>
      <c r="C95" s="790"/>
      <c r="D95" s="790"/>
      <c r="E95" s="790"/>
      <c r="F95" s="790"/>
      <c r="G95" s="790"/>
      <c r="H95" s="23"/>
      <c r="I95" s="791"/>
      <c r="J95" s="791"/>
      <c r="K95" s="791"/>
      <c r="L95" s="791"/>
      <c r="M95" s="23"/>
    </row>
    <row r="96" spans="1:14" ht="11.25" customHeight="1" x14ac:dyDescent="0.2">
      <c r="A96" s="23"/>
      <c r="B96" s="23"/>
      <c r="C96" s="23"/>
      <c r="D96" s="23"/>
      <c r="E96" s="23"/>
      <c r="F96" s="23"/>
      <c r="G96" s="23"/>
      <c r="H96" s="23"/>
      <c r="I96" s="23"/>
      <c r="J96" s="23"/>
      <c r="K96" s="23"/>
      <c r="L96" s="23"/>
      <c r="M96" s="23"/>
    </row>
    <row r="97" spans="1:14" ht="16.5" customHeight="1" x14ac:dyDescent="0.2">
      <c r="A97" s="23"/>
      <c r="B97" s="23"/>
      <c r="C97" s="23"/>
      <c r="D97" s="23"/>
      <c r="E97" s="23"/>
      <c r="F97" s="23"/>
      <c r="G97" s="23"/>
      <c r="H97" s="23"/>
      <c r="I97" s="23"/>
      <c r="J97" s="23"/>
      <c r="K97" s="23"/>
      <c r="L97" s="23"/>
      <c r="M97" s="23"/>
    </row>
    <row r="98" spans="1:14" ht="16.5" customHeight="1" x14ac:dyDescent="0.2">
      <c r="A98" s="23"/>
      <c r="B98" s="23"/>
      <c r="C98" s="23"/>
      <c r="D98" s="23"/>
      <c r="E98" s="23"/>
      <c r="F98" s="23"/>
      <c r="G98" s="23"/>
      <c r="H98" s="23"/>
      <c r="I98" s="23"/>
      <c r="J98" s="23"/>
      <c r="K98" s="23"/>
      <c r="L98" s="23"/>
      <c r="M98" s="23"/>
    </row>
    <row r="99" spans="1:14" ht="36.75" customHeight="1" x14ac:dyDescent="0.2">
      <c r="A99" s="23"/>
      <c r="B99" s="488"/>
      <c r="C99" s="488"/>
      <c r="D99" s="488"/>
      <c r="E99" s="488"/>
      <c r="F99" s="488"/>
      <c r="G99" s="488"/>
      <c r="H99" s="488"/>
      <c r="I99" s="488"/>
      <c r="J99" s="488"/>
      <c r="K99" s="488"/>
      <c r="L99" s="488"/>
      <c r="M99" s="488"/>
      <c r="N99" s="488"/>
    </row>
    <row r="100" spans="1:14" ht="16.5" customHeight="1" x14ac:dyDescent="0.2">
      <c r="A100" s="23"/>
      <c r="B100" s="486"/>
      <c r="C100" s="486"/>
      <c r="D100" s="486"/>
      <c r="E100" s="486"/>
      <c r="F100" s="486"/>
      <c r="G100" s="486"/>
      <c r="H100" s="486"/>
      <c r="I100" s="486"/>
      <c r="J100" s="486"/>
      <c r="K100" s="486"/>
      <c r="L100" s="486"/>
      <c r="M100" s="486"/>
      <c r="N100" s="486"/>
    </row>
    <row r="101" spans="1:14" ht="16.5" customHeight="1" x14ac:dyDescent="0.2">
      <c r="A101" s="23"/>
      <c r="B101" s="23"/>
      <c r="C101" s="23"/>
      <c r="D101" s="23"/>
      <c r="E101" s="23"/>
      <c r="F101" s="23"/>
      <c r="G101" s="23"/>
      <c r="H101" s="23"/>
      <c r="I101" s="23"/>
      <c r="J101" s="23"/>
      <c r="K101" s="23"/>
      <c r="L101" s="23"/>
      <c r="M101" s="23"/>
    </row>
    <row r="102" spans="1:14" ht="16.5" customHeight="1" x14ac:dyDescent="0.2">
      <c r="A102" s="23"/>
      <c r="B102" s="23"/>
      <c r="C102" s="23"/>
      <c r="D102" s="23"/>
      <c r="E102" s="23"/>
      <c r="F102" s="23"/>
      <c r="G102" s="23"/>
      <c r="H102" s="23"/>
      <c r="I102" s="23"/>
      <c r="J102" s="23"/>
      <c r="K102" s="23"/>
      <c r="L102" s="23"/>
      <c r="M102" s="23"/>
    </row>
    <row r="103" spans="1:14" ht="16.5" customHeight="1" x14ac:dyDescent="0.2">
      <c r="A103" s="23"/>
      <c r="B103" s="23"/>
      <c r="C103" s="23"/>
      <c r="D103" s="23"/>
      <c r="E103" s="23"/>
      <c r="F103" s="23"/>
      <c r="G103" s="23"/>
      <c r="H103" s="23"/>
      <c r="I103" s="23"/>
      <c r="J103" s="23"/>
      <c r="K103" s="23"/>
      <c r="L103" s="23"/>
      <c r="M103" s="23"/>
    </row>
    <row r="104" spans="1:14" ht="16.5" customHeight="1" x14ac:dyDescent="0.2">
      <c r="A104" s="23"/>
      <c r="B104" s="23"/>
      <c r="C104" s="23"/>
      <c r="D104" s="23"/>
      <c r="E104" s="23"/>
      <c r="F104" s="23"/>
      <c r="G104" s="23"/>
      <c r="H104" s="23"/>
      <c r="I104" s="23"/>
      <c r="J104" s="23"/>
      <c r="K104" s="23"/>
      <c r="L104" s="23"/>
      <c r="M104" s="23"/>
    </row>
    <row r="105" spans="1:14" ht="16.5" customHeight="1" x14ac:dyDescent="0.2">
      <c r="A105" s="23"/>
      <c r="B105" s="23"/>
      <c r="C105" s="23"/>
      <c r="D105" s="23"/>
      <c r="E105" s="23"/>
      <c r="F105" s="23"/>
      <c r="G105" s="23"/>
      <c r="H105" s="23"/>
      <c r="I105" s="23"/>
      <c r="J105" s="23"/>
      <c r="K105" s="23"/>
      <c r="L105" s="23"/>
      <c r="M105" s="23"/>
    </row>
    <row r="106" spans="1:14" ht="15.75" customHeight="1" x14ac:dyDescent="0.2">
      <c r="A106" s="23"/>
      <c r="B106" s="23"/>
      <c r="C106" s="23"/>
      <c r="D106" s="23"/>
      <c r="E106" s="23"/>
      <c r="F106" s="23"/>
      <c r="G106" s="23"/>
      <c r="H106" s="23"/>
      <c r="I106" s="23"/>
      <c r="J106" s="23"/>
      <c r="K106" s="23"/>
      <c r="L106" s="23"/>
      <c r="M106" s="23"/>
    </row>
    <row r="107" spans="1:14" ht="16.5" customHeight="1" x14ac:dyDescent="0.2">
      <c r="A107" s="23"/>
      <c r="B107" s="23"/>
      <c r="C107" s="23"/>
      <c r="D107" s="23"/>
      <c r="E107" s="23"/>
      <c r="F107" s="23"/>
      <c r="G107" s="23"/>
      <c r="H107" s="23"/>
      <c r="I107" s="23"/>
      <c r="J107" s="23"/>
      <c r="K107" s="23"/>
      <c r="L107" s="23"/>
      <c r="M107" s="23"/>
      <c r="N107" s="38"/>
    </row>
  </sheetData>
  <mergeCells count="37">
    <mergeCell ref="B100:N100"/>
    <mergeCell ref="A83:N83"/>
    <mergeCell ref="A84:N84"/>
    <mergeCell ref="B86:C86"/>
    <mergeCell ref="C90:N90"/>
    <mergeCell ref="C92:M92"/>
    <mergeCell ref="C95:G95"/>
    <mergeCell ref="I95:L95"/>
    <mergeCell ref="B63:N63"/>
    <mergeCell ref="B64:N64"/>
    <mergeCell ref="A74:N74"/>
    <mergeCell ref="A82:N82"/>
    <mergeCell ref="B99:N99"/>
    <mergeCell ref="J75:K75"/>
    <mergeCell ref="B51:C51"/>
    <mergeCell ref="C55:N55"/>
    <mergeCell ref="C57:M57"/>
    <mergeCell ref="C60:G60"/>
    <mergeCell ref="I60:L60"/>
    <mergeCell ref="B29:N29"/>
    <mergeCell ref="A39:N39"/>
    <mergeCell ref="A47:N47"/>
    <mergeCell ref="A48:N48"/>
    <mergeCell ref="A49:N49"/>
    <mergeCell ref="J40:K40"/>
    <mergeCell ref="C20:N20"/>
    <mergeCell ref="C22:M22"/>
    <mergeCell ref="C25:G25"/>
    <mergeCell ref="I25:L25"/>
    <mergeCell ref="B28:N28"/>
    <mergeCell ref="A3:N3"/>
    <mergeCell ref="A11:N11"/>
    <mergeCell ref="A12:N12"/>
    <mergeCell ref="A13:N13"/>
    <mergeCell ref="B16:C16"/>
    <mergeCell ref="J4:K4"/>
    <mergeCell ref="A14:N14"/>
  </mergeCells>
  <phoneticPr fontId="26"/>
  <pageMargins left="0.9055118110236221" right="0.31496062992125984" top="0.74803149606299213" bottom="0.74803149606299213" header="0.31496062992125984" footer="0.31496062992125984"/>
  <pageSetup paperSize="9" scale="98" orientation="portrait" blackAndWhite="1" r:id="rId1"/>
  <rowBreaks count="2" manualBreakCount="2">
    <brk id="36" max="14" man="1"/>
    <brk id="71"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1704"/>
  <sheetViews>
    <sheetView showGridLines="0" view="pageBreakPreview" zoomScaleNormal="100" zoomScaleSheetLayoutView="100" workbookViewId="0">
      <selection activeCell="B3" sqref="B3"/>
    </sheetView>
  </sheetViews>
  <sheetFormatPr defaultColWidth="9" defaultRowHeight="13" x14ac:dyDescent="0.2"/>
  <cols>
    <col min="1" max="1" width="1.26953125" style="3" customWidth="1"/>
    <col min="2" max="2" width="1.6328125" style="3" customWidth="1"/>
    <col min="3" max="3" width="5" style="3" customWidth="1"/>
    <col min="4" max="4" width="3.7265625" style="3" customWidth="1"/>
    <col min="5" max="5" width="13.08984375" style="3" customWidth="1"/>
    <col min="6" max="6" width="0.6328125" style="3" customWidth="1"/>
    <col min="7" max="7" width="3.26953125" style="3" customWidth="1"/>
    <col min="8" max="12" width="8" style="3" customWidth="1"/>
    <col min="13" max="14" width="8" style="65" customWidth="1"/>
    <col min="15" max="15" width="2.26953125" style="65" customWidth="1"/>
    <col min="16" max="16" width="1.26953125" style="65" customWidth="1"/>
    <col min="17" max="17" width="2.453125" style="3" customWidth="1"/>
    <col min="18" max="16384" width="9" style="3"/>
  </cols>
  <sheetData>
    <row r="1" spans="2:17" x14ac:dyDescent="0.2">
      <c r="B1" s="46" t="s">
        <v>1065</v>
      </c>
      <c r="D1" s="138"/>
      <c r="E1" s="138"/>
    </row>
    <row r="2" spans="2:17" ht="10.5" customHeight="1" x14ac:dyDescent="0.2">
      <c r="K2" s="44"/>
      <c r="L2" s="44"/>
      <c r="N2" s="44"/>
      <c r="Q2" s="65"/>
    </row>
    <row r="3" spans="2:17" ht="19.5" customHeight="1" x14ac:dyDescent="0.2">
      <c r="C3" s="811" t="s">
        <v>573</v>
      </c>
      <c r="D3" s="811"/>
      <c r="E3" s="811"/>
      <c r="F3" s="811"/>
      <c r="G3" s="811"/>
      <c r="H3" s="811"/>
      <c r="I3" s="811"/>
      <c r="J3" s="811"/>
      <c r="K3" s="811"/>
      <c r="L3" s="811"/>
      <c r="M3" s="811"/>
      <c r="N3" s="811"/>
    </row>
    <row r="4" spans="2:17" ht="9.75" customHeight="1" x14ac:dyDescent="0.2">
      <c r="G4" s="65"/>
      <c r="H4" s="65"/>
      <c r="I4" s="65"/>
    </row>
    <row r="5" spans="2:17" ht="15.75" customHeight="1" x14ac:dyDescent="0.2">
      <c r="B5" s="11" t="s">
        <v>574</v>
      </c>
      <c r="F5" s="11"/>
      <c r="I5" s="38"/>
    </row>
    <row r="6" spans="2:17" ht="15.75" customHeight="1" x14ac:dyDescent="0.2">
      <c r="C6" s="73" t="s">
        <v>575</v>
      </c>
      <c r="D6" s="68" t="s">
        <v>576</v>
      </c>
      <c r="E6" s="139"/>
      <c r="F6" s="68"/>
      <c r="G6" s="812" t="str">
        <f>IF(基本情報!F24="","",基本情報!F24)</f>
        <v/>
      </c>
      <c r="H6" s="812"/>
      <c r="I6" s="812"/>
      <c r="J6" s="812"/>
      <c r="K6" s="812"/>
      <c r="L6" s="812"/>
      <c r="M6" s="812"/>
      <c r="N6" s="813"/>
    </row>
    <row r="7" spans="2:17" ht="15.75" customHeight="1" x14ac:dyDescent="0.2">
      <c r="C7" s="146" t="s">
        <v>577</v>
      </c>
      <c r="D7" s="121" t="s">
        <v>578</v>
      </c>
      <c r="E7" s="8"/>
      <c r="F7" s="121"/>
      <c r="G7" s="812" t="str">
        <f>IF(基本情報!F25="","",基本情報!F25)</f>
        <v/>
      </c>
      <c r="H7" s="812"/>
      <c r="I7" s="812"/>
      <c r="J7" s="812"/>
      <c r="K7" s="812"/>
      <c r="L7" s="812"/>
      <c r="M7" s="812"/>
      <c r="N7" s="683"/>
    </row>
    <row r="8" spans="2:17" ht="15.75" customHeight="1" x14ac:dyDescent="0.2">
      <c r="C8" s="74" t="s">
        <v>579</v>
      </c>
      <c r="D8" s="11" t="s">
        <v>580</v>
      </c>
      <c r="E8" s="123"/>
      <c r="G8" s="817" t="str">
        <f>IF(基本情報!F26="","","〒"&amp;基本情報!F26&amp;"－"&amp;基本情報!H26)</f>
        <v/>
      </c>
      <c r="H8" s="817"/>
      <c r="I8" s="812" t="str">
        <f>IF(基本情報!F27="","","　東京都"&amp;基本情報!F27&amp;"  "&amp;基本情報!F28)</f>
        <v/>
      </c>
      <c r="J8" s="812"/>
      <c r="K8" s="812"/>
      <c r="L8" s="812"/>
      <c r="M8" s="812"/>
      <c r="N8" s="813"/>
      <c r="O8" s="3"/>
      <c r="P8" s="3"/>
    </row>
    <row r="9" spans="2:17" ht="17.5" customHeight="1" x14ac:dyDescent="0.2">
      <c r="C9" s="802" t="s">
        <v>581</v>
      </c>
      <c r="D9" s="805" t="s">
        <v>582</v>
      </c>
      <c r="E9" s="806"/>
      <c r="F9" s="120"/>
      <c r="G9" s="814" t="str">
        <f>IF(基本情報!F4="","",基本情報!F4)</f>
        <v/>
      </c>
      <c r="H9" s="815"/>
      <c r="I9" s="815"/>
      <c r="J9" s="815"/>
      <c r="K9" s="815"/>
      <c r="L9" s="815"/>
      <c r="M9" s="815"/>
      <c r="N9" s="816"/>
    </row>
    <row r="10" spans="2:17" ht="17.5" customHeight="1" x14ac:dyDescent="0.2">
      <c r="C10" s="803"/>
      <c r="D10" s="807"/>
      <c r="E10" s="808"/>
      <c r="F10" s="114"/>
      <c r="G10" s="140" t="str">
        <f>IF(H10="","",1)</f>
        <v/>
      </c>
      <c r="H10" s="660" t="str">
        <f>IF(基本情報!F41="","",基本情報!F41)</f>
        <v/>
      </c>
      <c r="I10" s="660"/>
      <c r="J10" s="660"/>
      <c r="K10" s="660"/>
      <c r="L10" s="660"/>
      <c r="M10" s="660"/>
      <c r="N10" s="795"/>
      <c r="Q10" s="3" t="s">
        <v>229</v>
      </c>
    </row>
    <row r="11" spans="2:17" ht="122.5" customHeight="1" x14ac:dyDescent="0.2">
      <c r="C11" s="803"/>
      <c r="D11" s="807"/>
      <c r="E11" s="808"/>
      <c r="F11" s="114"/>
      <c r="H11" s="796"/>
      <c r="I11" s="797"/>
      <c r="J11" s="797"/>
      <c r="K11" s="797"/>
      <c r="L11" s="797"/>
      <c r="M11" s="797"/>
      <c r="N11" s="798"/>
      <c r="Q11" s="141" t="s">
        <v>507</v>
      </c>
    </row>
    <row r="12" spans="2:17" ht="17.5" customHeight="1" x14ac:dyDescent="0.2">
      <c r="C12" s="803"/>
      <c r="D12" s="807"/>
      <c r="E12" s="808"/>
      <c r="F12" s="114"/>
      <c r="G12" s="140" t="str">
        <f>IF(H12="","",G10+1)</f>
        <v/>
      </c>
      <c r="H12" s="660" t="str">
        <f>IF(基本情報!F42="","",基本情報!F42)</f>
        <v/>
      </c>
      <c r="I12" s="660"/>
      <c r="J12" s="660"/>
      <c r="K12" s="660"/>
      <c r="L12" s="660"/>
      <c r="M12" s="660"/>
      <c r="N12" s="795"/>
      <c r="Q12" s="3" t="s">
        <v>229</v>
      </c>
    </row>
    <row r="13" spans="2:17" ht="122.5" customHeight="1" x14ac:dyDescent="0.2">
      <c r="C13" s="803"/>
      <c r="D13" s="807"/>
      <c r="E13" s="808"/>
      <c r="F13" s="114"/>
      <c r="H13" s="796"/>
      <c r="I13" s="797"/>
      <c r="J13" s="797"/>
      <c r="K13" s="797"/>
      <c r="L13" s="797"/>
      <c r="M13" s="797"/>
      <c r="N13" s="798"/>
      <c r="Q13" s="141" t="s">
        <v>332</v>
      </c>
    </row>
    <row r="14" spans="2:17" ht="17.5" customHeight="1" x14ac:dyDescent="0.2">
      <c r="C14" s="803"/>
      <c r="D14" s="807"/>
      <c r="E14" s="808"/>
      <c r="F14" s="114"/>
      <c r="G14" s="140" t="str">
        <f>IF(H14="","",G12+1)</f>
        <v/>
      </c>
      <c r="H14" s="660" t="str">
        <f>IF(基本情報!F43="","",基本情報!F43)</f>
        <v/>
      </c>
      <c r="I14" s="660"/>
      <c r="J14" s="660"/>
      <c r="K14" s="660"/>
      <c r="L14" s="660"/>
      <c r="M14" s="660"/>
      <c r="N14" s="795"/>
      <c r="Q14" s="3" t="s">
        <v>229</v>
      </c>
    </row>
    <row r="15" spans="2:17" ht="102" customHeight="1" x14ac:dyDescent="0.2">
      <c r="C15" s="803"/>
      <c r="D15" s="807"/>
      <c r="E15" s="808"/>
      <c r="F15" s="114"/>
      <c r="H15" s="796"/>
      <c r="I15" s="797"/>
      <c r="J15" s="797"/>
      <c r="K15" s="797"/>
      <c r="L15" s="797"/>
      <c r="M15" s="797"/>
      <c r="N15" s="798"/>
      <c r="Q15" s="141" t="s">
        <v>332</v>
      </c>
    </row>
    <row r="16" spans="2:17" ht="17.5" customHeight="1" x14ac:dyDescent="0.2">
      <c r="C16" s="803"/>
      <c r="D16" s="807"/>
      <c r="E16" s="808"/>
      <c r="F16" s="114"/>
      <c r="G16" s="140" t="str">
        <f>IF(H16="","",G14+1)</f>
        <v/>
      </c>
      <c r="H16" s="660" t="str">
        <f>IF(基本情報!F44="","",基本情報!F44)</f>
        <v/>
      </c>
      <c r="I16" s="660"/>
      <c r="J16" s="660"/>
      <c r="K16" s="660"/>
      <c r="L16" s="660"/>
      <c r="M16" s="660"/>
      <c r="N16" s="795"/>
      <c r="Q16" s="3" t="s">
        <v>229</v>
      </c>
    </row>
    <row r="17" spans="3:17" ht="91.5" customHeight="1" x14ac:dyDescent="0.2">
      <c r="C17" s="803"/>
      <c r="D17" s="807"/>
      <c r="E17" s="808"/>
      <c r="F17" s="114"/>
      <c r="H17" s="796"/>
      <c r="I17" s="797"/>
      <c r="J17" s="797"/>
      <c r="K17" s="797"/>
      <c r="L17" s="797"/>
      <c r="M17" s="797"/>
      <c r="N17" s="798"/>
      <c r="Q17" s="141" t="s">
        <v>332</v>
      </c>
    </row>
    <row r="18" spans="3:17" ht="17.5" customHeight="1" x14ac:dyDescent="0.2">
      <c r="C18" s="803"/>
      <c r="D18" s="807"/>
      <c r="E18" s="808"/>
      <c r="F18" s="114"/>
      <c r="G18" s="374"/>
      <c r="H18" s="660"/>
      <c r="I18" s="660"/>
      <c r="J18" s="660"/>
      <c r="K18" s="660"/>
      <c r="L18" s="660"/>
      <c r="M18" s="660"/>
      <c r="N18" s="795"/>
      <c r="Q18" s="3" t="s">
        <v>229</v>
      </c>
    </row>
    <row r="19" spans="3:17" ht="108" customHeight="1" x14ac:dyDescent="0.2">
      <c r="C19" s="804"/>
      <c r="D19" s="809"/>
      <c r="E19" s="810"/>
      <c r="F19" s="69"/>
      <c r="G19" s="375"/>
      <c r="H19" s="799"/>
      <c r="I19" s="800"/>
      <c r="J19" s="800"/>
      <c r="K19" s="800"/>
      <c r="L19" s="800"/>
      <c r="M19" s="800"/>
      <c r="N19" s="801"/>
      <c r="Q19" s="141" t="s">
        <v>332</v>
      </c>
    </row>
    <row r="20" spans="3:17" ht="29.25" customHeight="1" x14ac:dyDescent="0.2">
      <c r="C20" s="142"/>
      <c r="D20" s="142" t="s">
        <v>583</v>
      </c>
      <c r="E20" s="793" t="s">
        <v>98</v>
      </c>
      <c r="F20" s="793"/>
      <c r="G20" s="793"/>
      <c r="H20" s="794"/>
      <c r="I20" s="794"/>
      <c r="J20" s="794"/>
      <c r="K20" s="794"/>
      <c r="L20" s="794"/>
      <c r="M20" s="794"/>
      <c r="N20" s="794"/>
    </row>
    <row r="21" spans="3:17" ht="13.15" customHeight="1" x14ac:dyDescent="0.2">
      <c r="N21" s="151" t="s">
        <v>783</v>
      </c>
    </row>
    <row r="1704" spans="17:17" x14ac:dyDescent="0.2">
      <c r="Q1704" s="3">
        <v>1</v>
      </c>
    </row>
  </sheetData>
  <mergeCells count="19">
    <mergeCell ref="C9:C19"/>
    <mergeCell ref="D9:E19"/>
    <mergeCell ref="H15:N15"/>
    <mergeCell ref="C3:N3"/>
    <mergeCell ref="G6:N6"/>
    <mergeCell ref="G7:N7"/>
    <mergeCell ref="G9:N9"/>
    <mergeCell ref="G8:H8"/>
    <mergeCell ref="I8:N8"/>
    <mergeCell ref="E20:N20"/>
    <mergeCell ref="H10:N10"/>
    <mergeCell ref="H11:N11"/>
    <mergeCell ref="H12:N12"/>
    <mergeCell ref="H13:N13"/>
    <mergeCell ref="H14:N14"/>
    <mergeCell ref="H16:N16"/>
    <mergeCell ref="H17:N17"/>
    <mergeCell ref="H18:N18"/>
    <mergeCell ref="H19:N19"/>
  </mergeCells>
  <phoneticPr fontId="2"/>
  <pageMargins left="0.98425196850393704" right="0.59055118110236227" top="0.78740157480314965" bottom="0.19685039370078741" header="0.31496062992125984" footer="0.31496062992125984"/>
  <pageSetup paperSize="9" scale="98"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90"/>
  <sheetViews>
    <sheetView showGridLines="0" view="pageBreakPreview" topLeftCell="A66" zoomScaleNormal="100" zoomScaleSheetLayoutView="100" workbookViewId="0">
      <selection activeCell="G45" sqref="G45:M45"/>
    </sheetView>
  </sheetViews>
  <sheetFormatPr defaultColWidth="9" defaultRowHeight="13" x14ac:dyDescent="0.2"/>
  <cols>
    <col min="1" max="1" width="1.26953125" style="3" customWidth="1"/>
    <col min="2" max="2" width="1.6328125" style="3" customWidth="1"/>
    <col min="3" max="3" width="3.7265625" style="3" customWidth="1"/>
    <col min="4" max="4" width="6.6328125" style="3" customWidth="1"/>
    <col min="5" max="5" width="8.7265625" style="3" customWidth="1"/>
    <col min="6" max="6" width="0.6328125" style="3" customWidth="1"/>
    <col min="7" max="7" width="9.26953125" style="3" customWidth="1"/>
    <col min="8" max="9" width="9.08984375" style="3" customWidth="1"/>
    <col min="10" max="11" width="8" style="3" customWidth="1"/>
    <col min="12" max="12" width="8" style="65" customWidth="1"/>
    <col min="13" max="13" width="10" style="65" customWidth="1"/>
    <col min="14" max="14" width="2.26953125" style="65" customWidth="1"/>
    <col min="15" max="15" width="1.26953125" style="65" customWidth="1"/>
    <col min="16" max="16" width="7.26953125" style="3" customWidth="1"/>
    <col min="17" max="18" width="9" style="3"/>
    <col min="19" max="19" width="10.08984375" style="3" customWidth="1"/>
    <col min="20" max="16384" width="9" style="3"/>
  </cols>
  <sheetData>
    <row r="1" spans="1:16" ht="18.75" customHeight="1" x14ac:dyDescent="0.2">
      <c r="B1" s="46" t="s">
        <v>1066</v>
      </c>
      <c r="D1" s="138"/>
      <c r="E1" s="138"/>
    </row>
    <row r="2" spans="1:16" ht="7.9" customHeight="1" x14ac:dyDescent="0.2">
      <c r="J2" s="44"/>
      <c r="K2" s="44"/>
      <c r="M2" s="44"/>
      <c r="P2" s="65"/>
    </row>
    <row r="3" spans="1:16" ht="14.25" customHeight="1" x14ac:dyDescent="0.2">
      <c r="A3" s="3" t="s">
        <v>584</v>
      </c>
      <c r="P3" s="65"/>
    </row>
    <row r="4" spans="1:16" ht="14.25" customHeight="1" x14ac:dyDescent="0.2">
      <c r="B4" s="3" t="s">
        <v>585</v>
      </c>
      <c r="P4" s="65"/>
    </row>
    <row r="5" spans="1:16" ht="25.15" customHeight="1" x14ac:dyDescent="0.2">
      <c r="C5" s="843" t="s">
        <v>592</v>
      </c>
      <c r="D5" s="844"/>
      <c r="E5" s="844"/>
      <c r="F5" s="844"/>
      <c r="G5" s="844"/>
      <c r="H5" s="844"/>
      <c r="I5" s="844"/>
      <c r="J5" s="844"/>
      <c r="K5" s="844"/>
      <c r="L5" s="844"/>
      <c r="M5" s="844"/>
      <c r="P5" s="65"/>
    </row>
    <row r="6" spans="1:16" ht="16.149999999999999" customHeight="1" x14ac:dyDescent="0.2">
      <c r="B6" s="840" t="s">
        <v>586</v>
      </c>
      <c r="C6" s="840"/>
      <c r="D6" s="840"/>
      <c r="E6" s="840"/>
      <c r="F6" s="841" t="str">
        <f>IF(基本情報!F45="","",基本情報!F45)</f>
        <v/>
      </c>
      <c r="G6" s="841"/>
      <c r="H6" s="841"/>
      <c r="I6" s="841"/>
      <c r="J6" s="841"/>
      <c r="K6" s="841"/>
      <c r="L6" s="841"/>
      <c r="M6" s="842"/>
      <c r="P6" s="65"/>
    </row>
    <row r="7" spans="1:16" ht="16.149999999999999" customHeight="1" x14ac:dyDescent="0.2">
      <c r="B7" s="840" t="s">
        <v>587</v>
      </c>
      <c r="C7" s="840"/>
      <c r="D7" s="840"/>
      <c r="E7" s="840"/>
      <c r="F7" s="850" t="str">
        <f>IF(基本情報!F50="","","〒"&amp;基本情報!F50&amp;"－"&amp;基本情報!H50)</f>
        <v/>
      </c>
      <c r="G7" s="850"/>
      <c r="H7" s="850"/>
      <c r="I7" s="143"/>
      <c r="J7" s="817" t="str">
        <f>IF(基本情報!F51="","",基本情報!F51)</f>
        <v/>
      </c>
      <c r="K7" s="817"/>
      <c r="L7" s="817"/>
      <c r="M7" s="851"/>
      <c r="P7" s="65"/>
    </row>
    <row r="8" spans="1:16" ht="16.149999999999999" customHeight="1" x14ac:dyDescent="0.2">
      <c r="B8" s="840" t="s">
        <v>588</v>
      </c>
      <c r="C8" s="840"/>
      <c r="D8" s="840"/>
      <c r="E8" s="840"/>
      <c r="F8" s="664" t="str">
        <f>IF(基本情報!F46="","",基本情報!F46)</f>
        <v/>
      </c>
      <c r="G8" s="664"/>
      <c r="H8" s="664"/>
      <c r="I8" s="144"/>
      <c r="J8" s="664" t="str">
        <f>IF(基本情報!F47="","",基本情報!F47)</f>
        <v/>
      </c>
      <c r="K8" s="664"/>
      <c r="L8" s="664"/>
      <c r="M8" s="665"/>
      <c r="P8" s="65"/>
    </row>
    <row r="9" spans="1:16" ht="16.149999999999999" customHeight="1" x14ac:dyDescent="0.2">
      <c r="B9" s="840" t="s">
        <v>239</v>
      </c>
      <c r="C9" s="840"/>
      <c r="D9" s="840"/>
      <c r="E9" s="840"/>
      <c r="F9" s="681" t="str">
        <f>IF(基本情報!F48="","",基本情報!F48)</f>
        <v/>
      </c>
      <c r="G9" s="681"/>
      <c r="H9" s="681"/>
      <c r="I9" s="681"/>
      <c r="J9" s="681"/>
      <c r="K9" s="681"/>
      <c r="L9" s="681"/>
      <c r="M9" s="682"/>
      <c r="P9" s="65"/>
    </row>
    <row r="10" spans="1:16" ht="16.149999999999999" customHeight="1" x14ac:dyDescent="0.2">
      <c r="B10" s="840" t="s">
        <v>589</v>
      </c>
      <c r="C10" s="840"/>
      <c r="D10" s="840"/>
      <c r="E10" s="840"/>
      <c r="F10" s="681" t="str">
        <f>IF(基本情報!F49="","",基本情報!F49)</f>
        <v/>
      </c>
      <c r="G10" s="681"/>
      <c r="H10" s="681"/>
      <c r="I10" s="681"/>
      <c r="J10" s="681"/>
      <c r="K10" s="681"/>
      <c r="L10" s="681"/>
      <c r="M10" s="682"/>
      <c r="P10" s="65"/>
    </row>
    <row r="11" spans="1:16" ht="16.149999999999999" customHeight="1" x14ac:dyDescent="0.2">
      <c r="B11" s="840" t="s">
        <v>238</v>
      </c>
      <c r="C11" s="840"/>
      <c r="D11" s="840"/>
      <c r="E11" s="840"/>
      <c r="F11" s="847" t="s">
        <v>590</v>
      </c>
      <c r="G11" s="847"/>
      <c r="H11" s="847"/>
      <c r="I11" s="849" t="str">
        <f>IF(基本情報!F52="","",基本情報!F52)</f>
        <v/>
      </c>
      <c r="J11" s="849"/>
      <c r="K11" s="849"/>
      <c r="L11" s="849"/>
      <c r="M11" s="145"/>
      <c r="P11" s="65"/>
    </row>
    <row r="12" spans="1:16" ht="16.149999999999999" customHeight="1" x14ac:dyDescent="0.2">
      <c r="B12" s="840"/>
      <c r="C12" s="840"/>
      <c r="D12" s="840"/>
      <c r="E12" s="840"/>
      <c r="F12" s="848" t="s">
        <v>591</v>
      </c>
      <c r="G12" s="848"/>
      <c r="H12" s="848"/>
      <c r="I12" s="849" t="str">
        <f>IF(基本情報!F53="","",基本情報!F53)</f>
        <v/>
      </c>
      <c r="J12" s="849"/>
      <c r="K12" s="849"/>
      <c r="L12" s="849"/>
      <c r="M12" s="128"/>
      <c r="P12" s="65"/>
    </row>
    <row r="13" spans="1:16" ht="16.149999999999999" customHeight="1" x14ac:dyDescent="0.2">
      <c r="B13" s="840"/>
      <c r="C13" s="840"/>
      <c r="D13" s="840"/>
      <c r="E13" s="840"/>
      <c r="F13" s="847" t="s">
        <v>916</v>
      </c>
      <c r="G13" s="847"/>
      <c r="H13" s="847"/>
      <c r="I13" s="845" t="str">
        <f>IF(基本情報!F55="","",基本情報!F55)</f>
        <v/>
      </c>
      <c r="J13" s="845"/>
      <c r="K13" s="845"/>
      <c r="L13" s="845"/>
      <c r="M13" s="846"/>
      <c r="P13" s="65"/>
    </row>
    <row r="14" spans="1:16" ht="14.25" customHeight="1" x14ac:dyDescent="0.2">
      <c r="B14" s="64" t="s">
        <v>508</v>
      </c>
      <c r="C14" s="119"/>
      <c r="D14" s="119"/>
      <c r="F14" s="11"/>
      <c r="G14" s="11"/>
      <c r="H14" s="11"/>
      <c r="I14" s="11"/>
      <c r="J14" s="11"/>
      <c r="K14" s="11"/>
      <c r="L14" s="11"/>
      <c r="M14" s="11"/>
      <c r="P14" s="65"/>
    </row>
    <row r="15" spans="1:16" ht="6.65" customHeight="1" x14ac:dyDescent="0.2">
      <c r="J15" s="44"/>
      <c r="K15" s="44"/>
      <c r="M15" s="44"/>
      <c r="P15" s="65"/>
    </row>
    <row r="16" spans="1:16" ht="28.15" customHeight="1" x14ac:dyDescent="0.2">
      <c r="C16" s="147" t="s">
        <v>213</v>
      </c>
      <c r="D16" s="824" t="s">
        <v>854</v>
      </c>
      <c r="E16" s="824"/>
      <c r="F16" s="824"/>
      <c r="G16" s="824"/>
      <c r="H16" s="824"/>
      <c r="I16" s="824"/>
      <c r="J16" s="824"/>
      <c r="K16" s="824"/>
      <c r="L16" s="824"/>
      <c r="M16" s="824"/>
      <c r="N16" s="148"/>
    </row>
    <row r="17" spans="2:16" ht="9" customHeight="1" x14ac:dyDescent="0.2"/>
    <row r="18" spans="2:16" ht="16.149999999999999" customHeight="1" x14ac:dyDescent="0.2">
      <c r="B18" s="46" t="s">
        <v>593</v>
      </c>
    </row>
    <row r="19" spans="2:16" ht="16.149999999999999" customHeight="1" x14ac:dyDescent="0.2">
      <c r="D19" s="49" t="s">
        <v>891</v>
      </c>
    </row>
    <row r="20" spans="2:16" ht="16.149999999999999" customHeight="1" x14ac:dyDescent="0.2">
      <c r="C20" s="820" t="s">
        <v>594</v>
      </c>
      <c r="D20" s="821"/>
      <c r="E20" s="822"/>
      <c r="F20" s="85"/>
      <c r="G20" s="681" t="str">
        <f>IF(基本情報!F6="","",基本情報!F6)</f>
        <v/>
      </c>
      <c r="H20" s="681"/>
      <c r="I20" s="681"/>
      <c r="J20" s="681"/>
      <c r="K20" s="681"/>
      <c r="L20" s="681"/>
      <c r="M20" s="682"/>
      <c r="P20" s="3" t="s">
        <v>229</v>
      </c>
    </row>
    <row r="21" spans="2:16" ht="16.149999999999999" customHeight="1" x14ac:dyDescent="0.2">
      <c r="C21" s="820" t="s">
        <v>595</v>
      </c>
      <c r="D21" s="821"/>
      <c r="E21" s="822"/>
      <c r="F21" s="85"/>
      <c r="G21" s="681" t="str">
        <f>IF(基本情報!F9="","",基本情報!F9)</f>
        <v/>
      </c>
      <c r="H21" s="681"/>
      <c r="I21" s="681"/>
      <c r="J21" s="681"/>
      <c r="K21" s="681"/>
      <c r="L21" s="681"/>
      <c r="M21" s="682"/>
      <c r="P21" s="65" t="s">
        <v>258</v>
      </c>
    </row>
    <row r="22" spans="2:16" ht="16.149999999999999" customHeight="1" x14ac:dyDescent="0.2">
      <c r="C22" s="820" t="s">
        <v>596</v>
      </c>
      <c r="D22" s="821"/>
      <c r="E22" s="822"/>
      <c r="F22" s="85"/>
      <c r="G22" s="681" t="str">
        <f>IF(基本情報!K7="","",基本情報!G7&amp;"  "&amp;基本情報!K7)</f>
        <v/>
      </c>
      <c r="H22" s="681"/>
      <c r="I22" s="681"/>
      <c r="J22" s="681"/>
      <c r="K22" s="681"/>
      <c r="L22" s="681"/>
      <c r="M22" s="682"/>
      <c r="P22" s="65" t="s">
        <v>258</v>
      </c>
    </row>
    <row r="23" spans="2:16" ht="16.149999999999999" customHeight="1" x14ac:dyDescent="0.2">
      <c r="C23" s="820" t="s">
        <v>597</v>
      </c>
      <c r="D23" s="821"/>
      <c r="E23" s="822"/>
      <c r="F23" s="85"/>
      <c r="G23" s="681" t="str">
        <f>IF(基本情報!K8="","",基本情報!G8&amp;"  "&amp;基本情報!K8)</f>
        <v/>
      </c>
      <c r="H23" s="681"/>
      <c r="I23" s="681"/>
      <c r="J23" s="681"/>
      <c r="K23" s="681"/>
      <c r="L23" s="681"/>
      <c r="M23" s="682"/>
      <c r="P23" s="65" t="s">
        <v>258</v>
      </c>
    </row>
    <row r="24" spans="2:16" ht="16.149999999999999" customHeight="1" x14ac:dyDescent="0.2">
      <c r="C24" s="818" t="s">
        <v>598</v>
      </c>
      <c r="D24" s="819"/>
      <c r="E24" s="683"/>
      <c r="F24" s="120"/>
      <c r="G24" s="5" t="s">
        <v>104</v>
      </c>
      <c r="H24" s="829" t="str">
        <f>IF(基本情報!G10="","",基本情報!G10)</f>
        <v/>
      </c>
      <c r="I24" s="829"/>
      <c r="J24" s="149"/>
      <c r="K24" s="830"/>
      <c r="L24" s="830"/>
      <c r="M24" s="831"/>
      <c r="P24" s="65" t="s">
        <v>258</v>
      </c>
    </row>
    <row r="25" spans="2:16" ht="16.149999999999999" customHeight="1" x14ac:dyDescent="0.2">
      <c r="C25" s="820" t="s">
        <v>873</v>
      </c>
      <c r="D25" s="821"/>
      <c r="E25" s="822"/>
      <c r="F25" s="85"/>
      <c r="G25" s="827" t="str">
        <f>IF(基本情報!F11="","",基本情報!F11)</f>
        <v/>
      </c>
      <c r="H25" s="827"/>
      <c r="I25" s="827"/>
      <c r="J25" s="827"/>
      <c r="K25" s="827"/>
      <c r="L25" s="827"/>
      <c r="M25" s="828"/>
      <c r="P25" s="65" t="s">
        <v>258</v>
      </c>
    </row>
    <row r="26" spans="2:16" ht="21.75" customHeight="1" x14ac:dyDescent="0.2">
      <c r="C26" s="150"/>
      <c r="D26" s="151" t="s">
        <v>509</v>
      </c>
      <c r="E26" s="823" t="s">
        <v>599</v>
      </c>
      <c r="F26" s="823"/>
      <c r="G26" s="823"/>
      <c r="H26" s="823"/>
      <c r="I26" s="823"/>
      <c r="J26" s="823"/>
      <c r="K26" s="823"/>
      <c r="L26" s="823"/>
      <c r="M26" s="823"/>
      <c r="N26" s="83"/>
    </row>
    <row r="27" spans="2:16" ht="7.15" customHeight="1" x14ac:dyDescent="0.2">
      <c r="C27" s="44"/>
      <c r="D27" s="44"/>
      <c r="E27" s="824"/>
      <c r="F27" s="824"/>
      <c r="G27" s="824"/>
      <c r="H27" s="824"/>
      <c r="I27" s="824"/>
      <c r="J27" s="824"/>
      <c r="K27" s="824"/>
      <c r="L27" s="824"/>
      <c r="M27" s="824"/>
      <c r="N27" s="83"/>
    </row>
    <row r="28" spans="2:16" ht="9.65" customHeight="1" x14ac:dyDescent="0.2">
      <c r="C28" s="44"/>
      <c r="D28" s="44"/>
      <c r="E28" s="152"/>
      <c r="F28" s="152"/>
      <c r="G28" s="152"/>
      <c r="H28" s="152"/>
      <c r="I28" s="152"/>
      <c r="J28" s="152"/>
      <c r="K28" s="152"/>
      <c r="L28" s="152"/>
      <c r="M28" s="152"/>
    </row>
    <row r="29" spans="2:16" ht="16.149999999999999" customHeight="1" x14ac:dyDescent="0.2">
      <c r="B29" s="13" t="s">
        <v>600</v>
      </c>
      <c r="D29" s="834" t="str">
        <f>IF(基本情報!B12="","",IF(基本情報!O12=1,基本情報!B12,基本情報!B12))</f>
        <v>リース事業者</v>
      </c>
      <c r="E29" s="834"/>
      <c r="G29" s="767"/>
      <c r="H29" s="767"/>
      <c r="I29" s="767"/>
      <c r="J29" s="767"/>
      <c r="K29" s="767"/>
      <c r="L29" s="767"/>
    </row>
    <row r="30" spans="2:16" ht="16.149999999999999" customHeight="1" x14ac:dyDescent="0.2">
      <c r="C30" s="820" t="s">
        <v>594</v>
      </c>
      <c r="D30" s="821"/>
      <c r="E30" s="822"/>
      <c r="F30" s="85"/>
      <c r="G30" s="681" t="str">
        <f>IF(基本情報!O$12=1,IF(基本情報!F45=基本情報!F12,"",基本情報!F12),IF(基本情報!O$18=1,IF(基本情報!F45=基本情報!F18,"",基本情報!F$18),""))</f>
        <v/>
      </c>
      <c r="H30" s="681"/>
      <c r="I30" s="681"/>
      <c r="J30" s="681"/>
      <c r="K30" s="681"/>
      <c r="L30" s="681"/>
      <c r="M30" s="682"/>
      <c r="P30" s="3" t="s">
        <v>229</v>
      </c>
    </row>
    <row r="31" spans="2:16" ht="16.149999999999999" customHeight="1" x14ac:dyDescent="0.2">
      <c r="C31" s="820" t="s">
        <v>595</v>
      </c>
      <c r="D31" s="821"/>
      <c r="E31" s="822"/>
      <c r="F31" s="85"/>
      <c r="G31" s="681" t="str">
        <f>IF(G30="","",IF(基本情報!F45=基本情報!F12,"",IF(基本情報!O$12=1,基本情報!F$15,IF(基本情報!O$18=1,基本情報!F$21))))</f>
        <v/>
      </c>
      <c r="H31" s="681"/>
      <c r="I31" s="681"/>
      <c r="J31" s="681"/>
      <c r="K31" s="681"/>
      <c r="L31" s="681"/>
      <c r="M31" s="682"/>
      <c r="P31" s="65" t="s">
        <v>258</v>
      </c>
    </row>
    <row r="32" spans="2:16" ht="16.149999999999999" customHeight="1" x14ac:dyDescent="0.2">
      <c r="C32" s="820" t="s">
        <v>596</v>
      </c>
      <c r="D32" s="821"/>
      <c r="E32" s="822"/>
      <c r="F32" s="85"/>
      <c r="G32" s="681" t="str">
        <f>IF(G30="","",IF(基本情報!F45=基本情報!F12,"",IF(基本情報!O$12=1,基本情報!G$13&amp;"   "&amp;基本情報!K$13,IF(基本情報!O$18=1,基本情報!G$19&amp;"   "&amp;基本情報!K$19))))</f>
        <v/>
      </c>
      <c r="H32" s="681"/>
      <c r="I32" s="681"/>
      <c r="J32" s="681"/>
      <c r="K32" s="681"/>
      <c r="L32" s="681"/>
      <c r="M32" s="682"/>
      <c r="P32" s="65" t="s">
        <v>258</v>
      </c>
    </row>
    <row r="33" spans="2:16" ht="16.149999999999999" customHeight="1" x14ac:dyDescent="0.2">
      <c r="C33" s="826" t="s">
        <v>106</v>
      </c>
      <c r="D33" s="821"/>
      <c r="E33" s="822"/>
      <c r="F33" s="85"/>
      <c r="G33" s="681" t="str">
        <f>IF(G30="","",IF(基本情報!F45=基本情報!F12,"",IF(基本情報!O$12=1,基本情報!G$14&amp;"   "&amp;基本情報!K$14,IF(基本情報!O$18=1,基本情報!G$20&amp;"   "&amp;基本情報!K$20,))))</f>
        <v/>
      </c>
      <c r="H33" s="681"/>
      <c r="I33" s="681"/>
      <c r="J33" s="681"/>
      <c r="K33" s="681"/>
      <c r="L33" s="681"/>
      <c r="M33" s="682"/>
      <c r="P33" s="65" t="s">
        <v>258</v>
      </c>
    </row>
    <row r="34" spans="2:16" ht="16.149999999999999" customHeight="1" x14ac:dyDescent="0.2">
      <c r="C34" s="818" t="s">
        <v>598</v>
      </c>
      <c r="D34" s="819"/>
      <c r="E34" s="683"/>
      <c r="F34" s="120"/>
      <c r="G34" s="5" t="s">
        <v>104</v>
      </c>
      <c r="H34" s="832" t="str">
        <f>IF(G30="","",IF(基本情報!F45=基本情報!F12,"",IF(基本情報!$O$12=1,基本情報!G$16,IF(基本情報!$O$18=1,基本情報!G$22))))</f>
        <v/>
      </c>
      <c r="I34" s="829"/>
      <c r="J34" s="149"/>
      <c r="K34" s="833"/>
      <c r="L34" s="830"/>
      <c r="M34" s="831"/>
      <c r="P34" s="65" t="s">
        <v>258</v>
      </c>
    </row>
    <row r="35" spans="2:16" ht="16.149999999999999" customHeight="1" x14ac:dyDescent="0.2">
      <c r="C35" s="820" t="s">
        <v>873</v>
      </c>
      <c r="D35" s="821"/>
      <c r="E35" s="822"/>
      <c r="F35" s="85"/>
      <c r="G35" s="681" t="str">
        <f>IF(G30="","",IF(基本情報!F45=基本情報!F12,"",IF(基本情報!O$12=1,基本情報!F$17,IF(基本情報!O$18=1,基本情報!F$23))))</f>
        <v/>
      </c>
      <c r="H35" s="681"/>
      <c r="I35" s="681"/>
      <c r="J35" s="681"/>
      <c r="K35" s="681"/>
      <c r="L35" s="681"/>
      <c r="M35" s="682"/>
      <c r="P35" s="65" t="s">
        <v>258</v>
      </c>
    </row>
    <row r="36" spans="2:16" ht="18.649999999999999" customHeight="1" x14ac:dyDescent="0.2">
      <c r="C36" s="150"/>
      <c r="D36" s="133" t="s">
        <v>601</v>
      </c>
      <c r="E36" s="823" t="str">
        <f>IF(D29=C87,G87,IF(D29=C88,G88,IF(D29=C89,G89,IF(D29=C90,G90,""))))</f>
        <v>①商業登記簿謄本、②決算報告書（直近3か年分）、③納税証明書、④会社概要書（パンフレット）、⑤リ－ス（又は割賦販売の）契約書（案）、⑥リース料金（又は割賦販売価格）計算書（案）</v>
      </c>
      <c r="F36" s="823"/>
      <c r="G36" s="823"/>
      <c r="H36" s="823"/>
      <c r="I36" s="823"/>
      <c r="J36" s="823"/>
      <c r="K36" s="823"/>
      <c r="L36" s="823"/>
      <c r="M36" s="823"/>
    </row>
    <row r="37" spans="2:16" ht="15.65" customHeight="1" x14ac:dyDescent="0.2">
      <c r="C37" s="44"/>
      <c r="D37" s="44"/>
      <c r="E37" s="824"/>
      <c r="F37" s="824"/>
      <c r="G37" s="824"/>
      <c r="H37" s="824"/>
      <c r="I37" s="824"/>
      <c r="J37" s="824"/>
      <c r="K37" s="824"/>
      <c r="L37" s="824"/>
      <c r="M37" s="824"/>
    </row>
    <row r="38" spans="2:16" ht="10.9" customHeight="1" x14ac:dyDescent="0.2">
      <c r="C38" s="44"/>
      <c r="D38" s="44"/>
      <c r="E38" s="152"/>
      <c r="F38" s="152"/>
      <c r="G38" s="152"/>
      <c r="H38" s="152"/>
      <c r="I38" s="152"/>
      <c r="J38" s="152"/>
      <c r="K38" s="152"/>
      <c r="L38" s="152"/>
      <c r="M38" s="152"/>
    </row>
    <row r="39" spans="2:16" ht="16.149999999999999" customHeight="1" x14ac:dyDescent="0.2">
      <c r="B39" s="153" t="s">
        <v>602</v>
      </c>
      <c r="D39" s="3" t="str">
        <f>IF(基本情報!B18="","",基本情報!B18)</f>
        <v/>
      </c>
      <c r="G39" s="767" t="str">
        <f>IF(D39=C88,P88,IF(D39=C89,P89,IF(D39=C90,P90,"")))</f>
        <v/>
      </c>
      <c r="H39" s="767"/>
      <c r="I39" s="767"/>
      <c r="J39" s="767"/>
      <c r="K39" s="767"/>
      <c r="L39" s="767"/>
    </row>
    <row r="40" spans="2:16" ht="16.149999999999999" customHeight="1" x14ac:dyDescent="0.2">
      <c r="C40" s="820" t="s">
        <v>594</v>
      </c>
      <c r="D40" s="821"/>
      <c r="E40" s="822"/>
      <c r="F40" s="85"/>
      <c r="G40" s="681" t="str">
        <f>IF(基本情報!O$18=2,IF(基本情報!F45=基本情報!F18,"",基本情報!F$18),"")</f>
        <v/>
      </c>
      <c r="H40" s="681"/>
      <c r="I40" s="681"/>
      <c r="J40" s="681"/>
      <c r="K40" s="681"/>
      <c r="L40" s="681"/>
      <c r="M40" s="682"/>
      <c r="P40" s="3" t="s">
        <v>229</v>
      </c>
    </row>
    <row r="41" spans="2:16" ht="16.149999999999999" customHeight="1" x14ac:dyDescent="0.2">
      <c r="C41" s="820" t="s">
        <v>595</v>
      </c>
      <c r="D41" s="821"/>
      <c r="E41" s="822"/>
      <c r="F41" s="85"/>
      <c r="G41" s="681" t="str">
        <f>IF(G40="","",IF(基本情報!F45=基本情報!F18,"",IF(基本情報!O$12=2,基本情報!F$15,IF(基本情報!O$18=2,基本情報!F$21))))</f>
        <v/>
      </c>
      <c r="H41" s="681"/>
      <c r="I41" s="681"/>
      <c r="J41" s="681"/>
      <c r="K41" s="681"/>
      <c r="L41" s="681"/>
      <c r="M41" s="682"/>
      <c r="P41" s="65" t="s">
        <v>258</v>
      </c>
    </row>
    <row r="42" spans="2:16" ht="16.149999999999999" customHeight="1" x14ac:dyDescent="0.2">
      <c r="C42" s="820" t="s">
        <v>596</v>
      </c>
      <c r="D42" s="821"/>
      <c r="E42" s="822"/>
      <c r="F42" s="85"/>
      <c r="G42" s="681" t="str">
        <f>IF(G40="","",IF(基本情報!F45=基本情報!F18,"",IF(基本情報!O$12=2,基本情報!G$13&amp;"   "&amp;基本情報!K$13,IF(基本情報!O$18=2,基本情報!G$19&amp;"   "&amp;基本情報!K$19,I))))</f>
        <v/>
      </c>
      <c r="H42" s="681"/>
      <c r="I42" s="681"/>
      <c r="J42" s="681"/>
      <c r="K42" s="681"/>
      <c r="L42" s="681"/>
      <c r="M42" s="682"/>
      <c r="P42" s="65" t="s">
        <v>258</v>
      </c>
    </row>
    <row r="43" spans="2:16" ht="16.149999999999999" customHeight="1" x14ac:dyDescent="0.2">
      <c r="C43" s="826" t="s">
        <v>106</v>
      </c>
      <c r="D43" s="821"/>
      <c r="E43" s="822"/>
      <c r="F43" s="85"/>
      <c r="G43" s="681" t="str">
        <f>IF(G40="","",IF(基本情報!F45=基本情報!F18,"",IF(基本情報!O$12=2,基本情報!G$14&amp;"   "&amp;基本情報!K$14,IF(基本情報!O$18=2,基本情報!G$20&amp;"   "&amp;基本情報!K$20))))</f>
        <v/>
      </c>
      <c r="H43" s="681"/>
      <c r="I43" s="681"/>
      <c r="J43" s="681"/>
      <c r="K43" s="681"/>
      <c r="L43" s="681"/>
      <c r="M43" s="682"/>
      <c r="P43" s="65" t="s">
        <v>258</v>
      </c>
    </row>
    <row r="44" spans="2:16" ht="16.149999999999999" customHeight="1" x14ac:dyDescent="0.2">
      <c r="C44" s="818" t="s">
        <v>598</v>
      </c>
      <c r="D44" s="819"/>
      <c r="E44" s="683"/>
      <c r="F44" s="120"/>
      <c r="G44" s="5" t="s">
        <v>104</v>
      </c>
      <c r="H44" s="832" t="str">
        <f>IF(G40="","",IF(基本情報!F45=基本情報!F18,"",IF(基本情報!O$12=2,基本情報!G$16,IF(基本情報!O$18=2,基本情報!G$22))))</f>
        <v/>
      </c>
      <c r="I44" s="829"/>
      <c r="J44" s="149"/>
      <c r="K44" s="833"/>
      <c r="L44" s="830"/>
      <c r="M44" s="831"/>
      <c r="P44" s="65" t="s">
        <v>258</v>
      </c>
    </row>
    <row r="45" spans="2:16" ht="16.149999999999999" customHeight="1" x14ac:dyDescent="0.2">
      <c r="C45" s="820" t="s">
        <v>873</v>
      </c>
      <c r="D45" s="821"/>
      <c r="E45" s="822"/>
      <c r="F45" s="85"/>
      <c r="G45" s="681" t="str">
        <f>IF(G40="","",IF(基本情報!F45=基本情報!F18,"",IF(基本情報!O$12=2,基本情報!F$17,IF(基本情報!O$18=2,基本情報!F$23))))</f>
        <v/>
      </c>
      <c r="H45" s="681"/>
      <c r="I45" s="681"/>
      <c r="J45" s="681"/>
      <c r="K45" s="681"/>
      <c r="L45" s="681"/>
      <c r="M45" s="682"/>
      <c r="P45" s="65" t="s">
        <v>258</v>
      </c>
    </row>
    <row r="46" spans="2:16" ht="18.649999999999999" customHeight="1" x14ac:dyDescent="0.2">
      <c r="C46" s="49"/>
      <c r="D46" s="133" t="s">
        <v>603</v>
      </c>
      <c r="E46" s="823" t="str">
        <f>IF(D39=C88,G88,IF(D39=C89,G89,IF(D39=C90,G90,"")))</f>
        <v/>
      </c>
      <c r="F46" s="823"/>
      <c r="G46" s="823"/>
      <c r="H46" s="823"/>
      <c r="I46" s="823"/>
      <c r="J46" s="823"/>
      <c r="K46" s="823"/>
      <c r="L46" s="823"/>
      <c r="M46" s="823"/>
      <c r="N46" s="83"/>
    </row>
    <row r="47" spans="2:16" ht="18.649999999999999" customHeight="1" x14ac:dyDescent="0.2">
      <c r="C47" s="49"/>
      <c r="D47" s="133"/>
      <c r="E47" s="824"/>
      <c r="F47" s="824"/>
      <c r="G47" s="824"/>
      <c r="H47" s="824"/>
      <c r="I47" s="824"/>
      <c r="J47" s="824"/>
      <c r="K47" s="824"/>
      <c r="L47" s="824"/>
      <c r="M47" s="824"/>
      <c r="N47" s="83"/>
    </row>
    <row r="48" spans="2:16" ht="24.75" customHeight="1" x14ac:dyDescent="0.2">
      <c r="C48" s="49"/>
      <c r="D48" s="133"/>
      <c r="E48" s="824"/>
      <c r="F48" s="824"/>
      <c r="G48" s="824"/>
      <c r="H48" s="824"/>
      <c r="I48" s="824"/>
      <c r="J48" s="824"/>
      <c r="K48" s="824"/>
      <c r="L48" s="824"/>
      <c r="M48" s="824"/>
      <c r="N48" s="83"/>
    </row>
    <row r="49" spans="2:16" ht="16.149999999999999" customHeight="1" x14ac:dyDescent="0.2">
      <c r="C49" s="44"/>
      <c r="D49" s="44"/>
      <c r="E49" s="154"/>
      <c r="F49" s="154"/>
      <c r="G49" s="154"/>
      <c r="H49" s="154"/>
      <c r="I49" s="154"/>
      <c r="J49" s="154"/>
      <c r="K49" s="154"/>
      <c r="L49" s="154"/>
      <c r="M49" s="151" t="s">
        <v>783</v>
      </c>
    </row>
    <row r="50" spans="2:16" ht="21" customHeight="1" x14ac:dyDescent="0.2">
      <c r="B50" s="46" t="s">
        <v>830</v>
      </c>
      <c r="D50" s="138"/>
      <c r="E50" s="138"/>
    </row>
    <row r="51" spans="2:16" ht="9" customHeight="1" x14ac:dyDescent="0.2"/>
    <row r="52" spans="2:16" ht="21" customHeight="1" x14ac:dyDescent="0.2">
      <c r="C52" s="3" t="s">
        <v>276</v>
      </c>
    </row>
    <row r="53" spans="2:16" ht="21" customHeight="1" x14ac:dyDescent="0.2">
      <c r="C53" s="820" t="s">
        <v>594</v>
      </c>
      <c r="D53" s="821"/>
      <c r="E53" s="822"/>
      <c r="F53" s="85"/>
      <c r="G53" s="681" t="str">
        <f>IF(基本情報!F56="","",基本情報!F56)</f>
        <v/>
      </c>
      <c r="H53" s="681"/>
      <c r="I53" s="681"/>
      <c r="J53" s="681"/>
      <c r="K53" s="681"/>
      <c r="L53" s="681"/>
      <c r="M53" s="682"/>
      <c r="P53" s="3" t="s">
        <v>229</v>
      </c>
    </row>
    <row r="54" spans="2:16" ht="21" customHeight="1" x14ac:dyDescent="0.2">
      <c r="C54" s="818" t="s">
        <v>278</v>
      </c>
      <c r="D54" s="819"/>
      <c r="E54" s="683"/>
      <c r="F54" s="85"/>
      <c r="G54" s="681" t="str">
        <f>IF(基本情報!F57="","",基本情報!F57)</f>
        <v/>
      </c>
      <c r="H54" s="681"/>
      <c r="I54" s="681"/>
      <c r="J54" s="681"/>
      <c r="K54" s="681"/>
      <c r="L54" s="681"/>
      <c r="M54" s="682"/>
      <c r="P54" s="65" t="s">
        <v>258</v>
      </c>
    </row>
    <row r="55" spans="2:16" ht="21" customHeight="1" x14ac:dyDescent="0.2">
      <c r="C55" s="820" t="s">
        <v>277</v>
      </c>
      <c r="D55" s="821"/>
      <c r="E55" s="822"/>
      <c r="F55" s="85"/>
      <c r="G55" s="681" t="str">
        <f>IF(基本情報!F58="","",基本情報!F58)</f>
        <v/>
      </c>
      <c r="H55" s="681"/>
      <c r="I55" s="681"/>
      <c r="J55" s="681"/>
      <c r="K55" s="681"/>
      <c r="L55" s="681"/>
      <c r="M55" s="682"/>
      <c r="P55" s="65" t="s">
        <v>258</v>
      </c>
    </row>
    <row r="56" spans="2:16" ht="21" customHeight="1" x14ac:dyDescent="0.2">
      <c r="C56" s="826" t="s">
        <v>279</v>
      </c>
      <c r="D56" s="821"/>
      <c r="E56" s="822"/>
      <c r="F56" s="85"/>
      <c r="G56" s="681" t="str">
        <f>IF(基本情報!F59="","",基本情報!F59)</f>
        <v/>
      </c>
      <c r="H56" s="681"/>
      <c r="I56" s="681"/>
      <c r="J56" s="681"/>
      <c r="K56" s="681"/>
      <c r="L56" s="681"/>
      <c r="M56" s="682"/>
      <c r="P56" s="65" t="s">
        <v>258</v>
      </c>
    </row>
    <row r="57" spans="2:16" ht="21" customHeight="1" x14ac:dyDescent="0.2">
      <c r="C57" s="826" t="s">
        <v>106</v>
      </c>
      <c r="D57" s="821"/>
      <c r="E57" s="822"/>
      <c r="F57" s="85"/>
      <c r="G57" s="681" t="str">
        <f>IF(基本情報!F60="","",基本情報!F60)</f>
        <v/>
      </c>
      <c r="H57" s="681"/>
      <c r="I57" s="681"/>
      <c r="J57" s="681"/>
      <c r="K57" s="681"/>
      <c r="L57" s="681"/>
      <c r="M57" s="682"/>
      <c r="P57" s="65" t="s">
        <v>258</v>
      </c>
    </row>
    <row r="58" spans="2:16" ht="21" customHeight="1" x14ac:dyDescent="0.2">
      <c r="C58" s="818" t="s">
        <v>598</v>
      </c>
      <c r="D58" s="819"/>
      <c r="E58" s="683"/>
      <c r="F58" s="120"/>
      <c r="G58" s="5" t="s">
        <v>104</v>
      </c>
      <c r="H58" s="833" t="str">
        <f>IF(基本情報!G61="","",基本情報!G61)</f>
        <v/>
      </c>
      <c r="I58" s="830"/>
      <c r="J58" s="149"/>
      <c r="K58" s="833"/>
      <c r="L58" s="830"/>
      <c r="M58" s="831"/>
      <c r="P58" s="65" t="s">
        <v>258</v>
      </c>
    </row>
    <row r="59" spans="2:16" ht="21" customHeight="1" x14ac:dyDescent="0.2">
      <c r="C59" s="820" t="s">
        <v>873</v>
      </c>
      <c r="D59" s="821"/>
      <c r="E59" s="822"/>
      <c r="F59" s="85"/>
      <c r="G59" s="681" t="str">
        <f>IF(基本情報!F62="","",基本情報!F62)</f>
        <v/>
      </c>
      <c r="H59" s="681"/>
      <c r="I59" s="681"/>
      <c r="J59" s="681"/>
      <c r="K59" s="681"/>
      <c r="L59" s="681"/>
      <c r="M59" s="682"/>
      <c r="P59" s="65" t="s">
        <v>258</v>
      </c>
    </row>
    <row r="60" spans="2:16" ht="21" customHeight="1" x14ac:dyDescent="0.2">
      <c r="C60" s="9" t="s">
        <v>280</v>
      </c>
    </row>
    <row r="61" spans="2:16" ht="21" customHeight="1" x14ac:dyDescent="0.2"/>
    <row r="62" spans="2:16" ht="21" customHeight="1" x14ac:dyDescent="0.2">
      <c r="B62" s="153" t="s">
        <v>604</v>
      </c>
      <c r="C62" s="44"/>
      <c r="D62" s="3" t="s">
        <v>349</v>
      </c>
      <c r="E62" s="154"/>
      <c r="F62" s="154"/>
      <c r="G62" s="835" t="str">
        <f>IF(D62=C105,P105,IF(D62=C106,P106,""))</f>
        <v/>
      </c>
      <c r="H62" s="835"/>
      <c r="I62" s="835"/>
      <c r="J62" s="835"/>
      <c r="K62" s="835"/>
      <c r="L62" s="835"/>
      <c r="M62" s="154"/>
    </row>
    <row r="63" spans="2:16" ht="21" customHeight="1" x14ac:dyDescent="0.2">
      <c r="C63" s="820" t="s">
        <v>605</v>
      </c>
      <c r="D63" s="821"/>
      <c r="E63" s="822"/>
      <c r="F63" s="85"/>
      <c r="G63" s="681" t="str">
        <f>IF(基本情報!F65="","",基本情報!F65)</f>
        <v/>
      </c>
      <c r="H63" s="681"/>
      <c r="I63" s="681"/>
      <c r="J63" s="681"/>
      <c r="K63" s="681"/>
      <c r="L63" s="681"/>
      <c r="M63" s="682"/>
    </row>
    <row r="64" spans="2:16" ht="21" customHeight="1" x14ac:dyDescent="0.2">
      <c r="C64" s="820" t="s">
        <v>355</v>
      </c>
      <c r="D64" s="821"/>
      <c r="E64" s="822"/>
      <c r="F64" s="85"/>
      <c r="G64" s="681" t="str">
        <f>IF(基本情報!F66="","",基本情報!F66)</f>
        <v/>
      </c>
      <c r="H64" s="681"/>
      <c r="I64" s="681"/>
      <c r="J64" s="681"/>
      <c r="K64" s="681"/>
      <c r="L64" s="681"/>
      <c r="M64" s="682"/>
    </row>
    <row r="65" spans="3:13" ht="21" customHeight="1" x14ac:dyDescent="0.2">
      <c r="C65" s="820" t="s">
        <v>356</v>
      </c>
      <c r="D65" s="821"/>
      <c r="E65" s="822"/>
      <c r="F65" s="85"/>
      <c r="G65" s="681" t="str">
        <f>IF(基本情報!F67="","",基本情報!F67)</f>
        <v/>
      </c>
      <c r="H65" s="681"/>
      <c r="I65" s="681"/>
      <c r="J65" s="681"/>
      <c r="K65" s="681"/>
      <c r="L65" s="681"/>
      <c r="M65" s="682"/>
    </row>
    <row r="66" spans="3:13" ht="21" customHeight="1" x14ac:dyDescent="0.2">
      <c r="C66" s="826" t="s">
        <v>357</v>
      </c>
      <c r="D66" s="821"/>
      <c r="E66" s="822"/>
      <c r="F66" s="85"/>
      <c r="G66" s="681" t="str">
        <f>IF(基本情報!F68="","",基本情報!F68)</f>
        <v/>
      </c>
      <c r="H66" s="681"/>
      <c r="I66" s="681"/>
      <c r="J66" s="681"/>
      <c r="K66" s="681"/>
      <c r="L66" s="681"/>
      <c r="M66" s="682"/>
    </row>
    <row r="67" spans="3:13" ht="21" customHeight="1" x14ac:dyDescent="0.2">
      <c r="C67" s="826" t="s">
        <v>358</v>
      </c>
      <c r="D67" s="821"/>
      <c r="E67" s="822"/>
      <c r="F67" s="156"/>
      <c r="G67" s="681" t="str">
        <f>IF(基本情報!F69="","",基本情報!F69)</f>
        <v/>
      </c>
      <c r="H67" s="681"/>
      <c r="I67" s="681"/>
      <c r="J67" s="681"/>
      <c r="K67" s="681"/>
      <c r="L67" s="681"/>
      <c r="M67" s="682"/>
    </row>
    <row r="68" spans="3:13" ht="21" customHeight="1" x14ac:dyDescent="0.2">
      <c r="C68" s="818" t="s">
        <v>606</v>
      </c>
      <c r="D68" s="819"/>
      <c r="E68" s="683"/>
      <c r="F68" s="120"/>
      <c r="G68" s="5" t="s">
        <v>104</v>
      </c>
      <c r="H68" s="833" t="str">
        <f>IF(基本情報!G70="","",基本情報!G70)</f>
        <v/>
      </c>
      <c r="I68" s="830"/>
      <c r="J68" s="149"/>
      <c r="K68" s="833"/>
      <c r="L68" s="830"/>
      <c r="M68" s="831"/>
    </row>
    <row r="69" spans="3:13" ht="21" customHeight="1" x14ac:dyDescent="0.2">
      <c r="C69" s="820" t="s">
        <v>874</v>
      </c>
      <c r="D69" s="821"/>
      <c r="E69" s="822"/>
      <c r="F69" s="85"/>
      <c r="G69" s="838" t="str">
        <f>IF(基本情報!F71="","",基本情報!F71)</f>
        <v/>
      </c>
      <c r="H69" s="838"/>
      <c r="I69" s="838"/>
      <c r="J69" s="838"/>
      <c r="K69" s="838"/>
      <c r="L69" s="838"/>
      <c r="M69" s="839"/>
    </row>
    <row r="70" spans="3:13" ht="45" customHeight="1" x14ac:dyDescent="0.2">
      <c r="C70" s="836" t="s">
        <v>947</v>
      </c>
      <c r="D70" s="836"/>
      <c r="E70" s="836"/>
      <c r="F70" s="836"/>
      <c r="G70" s="836"/>
      <c r="H70" s="836"/>
      <c r="I70" s="836"/>
      <c r="J70" s="836"/>
      <c r="K70" s="836"/>
      <c r="L70" s="836"/>
      <c r="M70" s="836"/>
    </row>
    <row r="71" spans="3:13" ht="26.25" customHeight="1" x14ac:dyDescent="0.2">
      <c r="C71" s="837"/>
      <c r="D71" s="837"/>
      <c r="E71" s="837"/>
      <c r="F71" s="837"/>
      <c r="G71" s="837"/>
      <c r="H71" s="837"/>
      <c r="I71" s="837"/>
      <c r="J71" s="837"/>
      <c r="K71" s="837"/>
      <c r="L71" s="837"/>
      <c r="M71" s="837"/>
    </row>
    <row r="72" spans="3:13" ht="21" customHeight="1" x14ac:dyDescent="0.2">
      <c r="C72" s="837"/>
      <c r="D72" s="837"/>
      <c r="E72" s="837"/>
      <c r="F72" s="837"/>
      <c r="G72" s="837"/>
      <c r="H72" s="837"/>
      <c r="I72" s="837"/>
      <c r="J72" s="837"/>
      <c r="K72" s="837"/>
      <c r="L72" s="837"/>
      <c r="M72" s="837"/>
    </row>
    <row r="73" spans="3:13" ht="21" customHeight="1" x14ac:dyDescent="0.2"/>
    <row r="74" spans="3:13" ht="21" customHeight="1" x14ac:dyDescent="0.2"/>
    <row r="75" spans="3:13" ht="21" customHeight="1" x14ac:dyDescent="0.2"/>
    <row r="76" spans="3:13" ht="21" customHeight="1" x14ac:dyDescent="0.2"/>
    <row r="77" spans="3:13" ht="21" customHeight="1" x14ac:dyDescent="0.2"/>
    <row r="78" spans="3:13" ht="21" customHeight="1" x14ac:dyDescent="0.2"/>
    <row r="79" spans="3:13" ht="21" customHeight="1" x14ac:dyDescent="0.2"/>
    <row r="80" spans="3:13" ht="21" customHeight="1" x14ac:dyDescent="0.2"/>
    <row r="81" spans="3:19" ht="21" customHeight="1" x14ac:dyDescent="0.2"/>
    <row r="82" spans="3:19" ht="21" customHeight="1" x14ac:dyDescent="0.2"/>
    <row r="83" spans="3:19" ht="21" customHeight="1" x14ac:dyDescent="0.2">
      <c r="M83" s="151" t="s">
        <v>783</v>
      </c>
    </row>
    <row r="84" spans="3:19" ht="21" customHeight="1" x14ac:dyDescent="0.2"/>
    <row r="85" spans="3:19" ht="21" customHeight="1" x14ac:dyDescent="0.2"/>
    <row r="87" spans="3:19" ht="41.25" customHeight="1" x14ac:dyDescent="0.2">
      <c r="C87" s="825" t="s">
        <v>779</v>
      </c>
      <c r="D87" s="675"/>
      <c r="E87" s="675"/>
      <c r="G87" s="766" t="s">
        <v>247</v>
      </c>
      <c r="H87" s="766"/>
      <c r="I87" s="766"/>
      <c r="J87" s="766"/>
      <c r="K87" s="766"/>
      <c r="L87" s="766"/>
      <c r="M87" s="766"/>
      <c r="P87" s="767" t="s">
        <v>607</v>
      </c>
      <c r="Q87" s="767"/>
      <c r="R87" s="767"/>
      <c r="S87" s="767"/>
    </row>
    <row r="88" spans="3:19" ht="45.75" customHeight="1" x14ac:dyDescent="0.2">
      <c r="C88" s="675" t="s">
        <v>243</v>
      </c>
      <c r="D88" s="675"/>
      <c r="E88" s="675"/>
      <c r="G88" s="766" t="s">
        <v>292</v>
      </c>
      <c r="H88" s="766"/>
      <c r="I88" s="766"/>
      <c r="J88" s="766"/>
      <c r="K88" s="766"/>
      <c r="L88" s="766"/>
      <c r="M88" s="766"/>
      <c r="P88" s="767" t="s">
        <v>244</v>
      </c>
      <c r="Q88" s="767"/>
      <c r="R88" s="767"/>
      <c r="S88" s="767"/>
    </row>
    <row r="89" spans="3:19" ht="44.25" customHeight="1" x14ac:dyDescent="0.2">
      <c r="C89" s="675" t="s">
        <v>240</v>
      </c>
      <c r="D89" s="675"/>
      <c r="E89" s="675"/>
      <c r="G89" s="766" t="s">
        <v>248</v>
      </c>
      <c r="H89" s="766"/>
      <c r="I89" s="766"/>
      <c r="J89" s="766"/>
      <c r="K89" s="766"/>
      <c r="L89" s="766"/>
      <c r="M89" s="766"/>
      <c r="P89" s="767" t="s">
        <v>245</v>
      </c>
      <c r="Q89" s="767"/>
      <c r="R89" s="767"/>
      <c r="S89" s="767"/>
    </row>
    <row r="90" spans="3:19" ht="30.75" customHeight="1" x14ac:dyDescent="0.2">
      <c r="C90" s="675" t="s">
        <v>241</v>
      </c>
      <c r="D90" s="675"/>
      <c r="E90" s="675"/>
      <c r="G90" s="766" t="s">
        <v>242</v>
      </c>
      <c r="H90" s="766"/>
      <c r="I90" s="766"/>
      <c r="J90" s="766"/>
      <c r="K90" s="766"/>
      <c r="L90" s="766"/>
      <c r="M90" s="766"/>
      <c r="P90" s="767" t="s">
        <v>246</v>
      </c>
      <c r="Q90" s="767"/>
      <c r="R90" s="767"/>
      <c r="S90" s="767"/>
    </row>
  </sheetData>
  <mergeCells count="110">
    <mergeCell ref="B6:E6"/>
    <mergeCell ref="B9:E9"/>
    <mergeCell ref="B10:E10"/>
    <mergeCell ref="B11:E13"/>
    <mergeCell ref="F6:M6"/>
    <mergeCell ref="C5:M5"/>
    <mergeCell ref="I13:M13"/>
    <mergeCell ref="F13:H13"/>
    <mergeCell ref="F12:H12"/>
    <mergeCell ref="I12:L12"/>
    <mergeCell ref="F7:H7"/>
    <mergeCell ref="J7:M7"/>
    <mergeCell ref="F9:M9"/>
    <mergeCell ref="F11:H11"/>
    <mergeCell ref="I11:L11"/>
    <mergeCell ref="F8:H8"/>
    <mergeCell ref="J8:M8"/>
    <mergeCell ref="F10:M10"/>
    <mergeCell ref="B7:E7"/>
    <mergeCell ref="B8:E8"/>
    <mergeCell ref="C70:M72"/>
    <mergeCell ref="G67:M67"/>
    <mergeCell ref="C68:E68"/>
    <mergeCell ref="H68:I68"/>
    <mergeCell ref="K68:M68"/>
    <mergeCell ref="C69:E69"/>
    <mergeCell ref="G69:M69"/>
    <mergeCell ref="C66:E66"/>
    <mergeCell ref="G66:M66"/>
    <mergeCell ref="C67:E67"/>
    <mergeCell ref="H58:I58"/>
    <mergeCell ref="K58:M58"/>
    <mergeCell ref="C64:E64"/>
    <mergeCell ref="G64:M64"/>
    <mergeCell ref="C65:E65"/>
    <mergeCell ref="C53:E53"/>
    <mergeCell ref="G53:M53"/>
    <mergeCell ref="C55:E55"/>
    <mergeCell ref="G55:M55"/>
    <mergeCell ref="C56:E56"/>
    <mergeCell ref="G56:M56"/>
    <mergeCell ref="G54:M54"/>
    <mergeCell ref="C54:E54"/>
    <mergeCell ref="C59:E59"/>
    <mergeCell ref="G59:M59"/>
    <mergeCell ref="G62:L62"/>
    <mergeCell ref="C63:E63"/>
    <mergeCell ref="G63:M63"/>
    <mergeCell ref="G65:M65"/>
    <mergeCell ref="K24:M24"/>
    <mergeCell ref="H34:I34"/>
    <mergeCell ref="K34:M34"/>
    <mergeCell ref="H44:I44"/>
    <mergeCell ref="K44:M44"/>
    <mergeCell ref="G30:M30"/>
    <mergeCell ref="C43:E43"/>
    <mergeCell ref="G43:M43"/>
    <mergeCell ref="G29:L29"/>
    <mergeCell ref="G41:M41"/>
    <mergeCell ref="C42:E42"/>
    <mergeCell ref="G33:M33"/>
    <mergeCell ref="D29:E29"/>
    <mergeCell ref="C22:E22"/>
    <mergeCell ref="G22:M22"/>
    <mergeCell ref="D16:M16"/>
    <mergeCell ref="C20:E20"/>
    <mergeCell ref="G20:M20"/>
    <mergeCell ref="C21:E21"/>
    <mergeCell ref="G21:M21"/>
    <mergeCell ref="G35:M35"/>
    <mergeCell ref="C44:E44"/>
    <mergeCell ref="C23:E23"/>
    <mergeCell ref="G23:M23"/>
    <mergeCell ref="C24:E24"/>
    <mergeCell ref="G42:M42"/>
    <mergeCell ref="C35:E35"/>
    <mergeCell ref="C31:E31"/>
    <mergeCell ref="G31:M31"/>
    <mergeCell ref="C30:E30"/>
    <mergeCell ref="C32:E32"/>
    <mergeCell ref="G32:M32"/>
    <mergeCell ref="C33:E33"/>
    <mergeCell ref="C25:E25"/>
    <mergeCell ref="G25:M25"/>
    <mergeCell ref="E26:M27"/>
    <mergeCell ref="H24:I24"/>
    <mergeCell ref="P88:S88"/>
    <mergeCell ref="P89:S89"/>
    <mergeCell ref="P90:S90"/>
    <mergeCell ref="C34:E34"/>
    <mergeCell ref="C40:E40"/>
    <mergeCell ref="G40:M40"/>
    <mergeCell ref="C41:E41"/>
    <mergeCell ref="G39:L39"/>
    <mergeCell ref="C89:E89"/>
    <mergeCell ref="E36:M37"/>
    <mergeCell ref="P87:S87"/>
    <mergeCell ref="C87:E87"/>
    <mergeCell ref="C90:E90"/>
    <mergeCell ref="G87:M87"/>
    <mergeCell ref="G88:M88"/>
    <mergeCell ref="G89:M89"/>
    <mergeCell ref="G90:M90"/>
    <mergeCell ref="C88:E88"/>
    <mergeCell ref="G45:M45"/>
    <mergeCell ref="C45:E45"/>
    <mergeCell ref="E46:M48"/>
    <mergeCell ref="C57:E57"/>
    <mergeCell ref="G57:M57"/>
    <mergeCell ref="C58:E58"/>
  </mergeCells>
  <phoneticPr fontId="2"/>
  <pageMargins left="0.98425196850393704" right="0.39370078740157483" top="0.78740157480314965" bottom="0.59055118110236227"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記載要領</vt:lpstr>
      <vt:lpstr>基本情報</vt:lpstr>
      <vt:lpstr>第1号</vt:lpstr>
      <vt:lpstr>第1号別紙</vt:lpstr>
      <vt:lpstr>第24号</vt:lpstr>
      <vt:lpstr>第24号 (融通先用)</vt:lpstr>
      <vt:lpstr>第25号</vt:lpstr>
      <vt:lpstr>22-1</vt:lpstr>
      <vt:lpstr>22-2</vt:lpstr>
      <vt:lpstr>22-3</vt:lpstr>
      <vt:lpstr>22-4</vt:lpstr>
      <vt:lpstr>22-5</vt:lpstr>
      <vt:lpstr>22-6</vt:lpstr>
      <vt:lpstr>別紙1-1</vt:lpstr>
      <vt:lpstr>別紙1-2</vt:lpstr>
      <vt:lpstr>別紙1-3</vt:lpstr>
      <vt:lpstr>別紙1-4</vt:lpstr>
      <vt:lpstr>別紙2-1</vt:lpstr>
      <vt:lpstr>別紙2-2</vt:lpstr>
      <vt:lpstr>別紙2-3</vt:lpstr>
      <vt:lpstr>別紙3</vt:lpstr>
      <vt:lpstr>メモ</vt:lpstr>
      <vt:lpstr>'22-1'!Print_Area</vt:lpstr>
      <vt:lpstr>'22-2'!Print_Area</vt:lpstr>
      <vt:lpstr>'22-3'!Print_Area</vt:lpstr>
      <vt:lpstr>'22-4'!Print_Area</vt:lpstr>
      <vt:lpstr>'22-5'!Print_Area</vt:lpstr>
      <vt:lpstr>'22-6'!Print_Area</vt:lpstr>
      <vt:lpstr>基本情報!Print_Area</vt:lpstr>
      <vt:lpstr>記載要領!Print_Area</vt:lpstr>
      <vt:lpstr>第1号!Print_Area</vt:lpstr>
      <vt:lpstr>第1号別紙!Print_Area</vt:lpstr>
      <vt:lpstr>第24号!Print_Area</vt:lpstr>
      <vt:lpstr>'第24号 (融通先用)'!Print_Area</vt:lpstr>
      <vt:lpstr>第25号!Print_Area</vt:lpstr>
      <vt:lpstr>'別紙1-1'!Print_Area</vt:lpstr>
      <vt:lpstr>'別紙1-2'!Print_Area</vt:lpstr>
      <vt:lpstr>'別紙1-3'!Print_Area</vt:lpstr>
      <vt:lpstr>'別紙1-4'!Print_Area</vt:lpstr>
      <vt:lpstr>'別紙2-1'!Print_Area</vt:lpstr>
      <vt:lpstr>'別紙2-3'!Print_Area</vt:lpstr>
      <vt:lpstr>別紙3!Print_Area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 和男</dc:creator>
  <cp:lastModifiedBy>PC23348JL004</cp:lastModifiedBy>
  <cp:lastPrinted>2025-04-02T23:25:53Z</cp:lastPrinted>
  <dcterms:created xsi:type="dcterms:W3CDTF">2013-04-17T01:56:44Z</dcterms:created>
  <dcterms:modified xsi:type="dcterms:W3CDTF">2025-04-18T05:14:46Z</dcterms:modified>
</cp:coreProperties>
</file>