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温暖化対策推進課\事業支援チーム\Ｒ７\25_【R7新規】コージェネレーションシステム導入支援事業\04_交付要綱\様式\HP掲載用\"/>
    </mc:Choice>
  </mc:AlternateContent>
  <xr:revisionPtr revIDLastSave="0" documentId="13_ncr:1_{4E0CD7E1-71E9-4BDD-91FA-3CE9B4A5A6F7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説明書" sheetId="2" r:id="rId1"/>
    <sheet name="第9号様式" sheetId="3" r:id="rId2"/>
  </sheets>
  <externalReferences>
    <externalReference r:id="rId3"/>
  </externalReferences>
  <definedNames>
    <definedName name="_xlnm.Print_Area" localSheetId="1">第9号様式!$A$2:$M$56</definedName>
    <definedName name="別1その2">[1]対策!$K$2:$K$9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3" l="1"/>
  <c r="J44" i="3"/>
  <c r="J45" i="3"/>
  <c r="J46" i="3"/>
  <c r="J47" i="3"/>
  <c r="J48" i="3"/>
  <c r="J49" i="3"/>
  <c r="J29" i="3"/>
  <c r="J30" i="3"/>
  <c r="J31" i="3"/>
  <c r="J32" i="3"/>
  <c r="J33" i="3"/>
  <c r="J34" i="3"/>
  <c r="J35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N86" i="3"/>
  <c r="I49" i="3"/>
  <c r="I48" i="3"/>
  <c r="I47" i="3"/>
  <c r="I46" i="3"/>
  <c r="I45" i="3"/>
  <c r="I44" i="3"/>
  <c r="I43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V7" i="3"/>
  <c r="C7" i="3" s="1"/>
  <c r="V6" i="3"/>
  <c r="W25" i="3" s="1"/>
  <c r="W18" i="3" l="1"/>
  <c r="V24" i="3"/>
  <c r="U17" i="3"/>
  <c r="V17" i="3"/>
  <c r="W17" i="3"/>
  <c r="W24" i="3"/>
  <c r="U24" i="3"/>
  <c r="J42" i="3"/>
  <c r="J50" i="3" s="1"/>
  <c r="J28" i="3"/>
  <c r="J12" i="3"/>
  <c r="I12" i="3"/>
  <c r="K12" i="3" s="1"/>
  <c r="K37" i="3" s="1"/>
  <c r="U18" i="3" s="1"/>
  <c r="I42" i="3"/>
  <c r="I50" i="3" s="1"/>
  <c r="I28" i="3"/>
  <c r="I38" i="3" s="1"/>
  <c r="I37" i="3"/>
  <c r="J37" i="3" l="1"/>
  <c r="L12" i="3"/>
  <c r="L37" i="3" s="1"/>
  <c r="U25" i="3" s="1"/>
  <c r="J38" i="3"/>
  <c r="L28" i="3"/>
  <c r="L38" i="3" s="1"/>
  <c r="V25" i="3" s="1"/>
  <c r="K28" i="3"/>
  <c r="K38" i="3" s="1"/>
  <c r="V18" i="3" s="1"/>
  <c r="I36" i="3"/>
  <c r="I51" i="3" s="1"/>
  <c r="K40" i="3"/>
  <c r="K36" i="3"/>
  <c r="I52" i="3" l="1"/>
  <c r="I54" i="3" s="1"/>
  <c r="L41" i="3"/>
  <c r="L40" i="3"/>
  <c r="L36" i="3"/>
  <c r="K41" i="3"/>
  <c r="J36" i="3"/>
  <c r="J51" i="3" s="1"/>
  <c r="K39" i="3"/>
  <c r="L39" i="3" l="1"/>
  <c r="J52" i="3"/>
  <c r="J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1" authorId="0" shapeId="0" xr:uid="{8584C094-FD85-43BF-8FAE-2747B54DE717}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<sst xmlns="http://schemas.openxmlformats.org/spreadsheetml/2006/main" count="119" uniqueCount="97">
  <si>
    <t>消費税率：</t>
    <rPh sb="0" eb="3">
      <t>ショウヒゼイ</t>
    </rPh>
    <rPh sb="3" eb="4">
      <t>リツ</t>
    </rPh>
    <phoneticPr fontId="4"/>
  </si>
  <si>
    <t>％</t>
    <phoneticPr fontId="4"/>
  </si>
  <si>
    <t>事業者名</t>
    <rPh sb="0" eb="3">
      <t>ジギョウシャ</t>
    </rPh>
    <rPh sb="3" eb="4">
      <t>ナ</t>
    </rPh>
    <phoneticPr fontId="4"/>
  </si>
  <si>
    <t>設備区分</t>
    <rPh sb="0" eb="2">
      <t>セツビ</t>
    </rPh>
    <rPh sb="2" eb="4">
      <t>クブン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</si>
  <si>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</si>
  <si>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数量</t>
    <rPh sb="0" eb="2">
      <t>スウリョウ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</si>
  <si>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</si>
  <si>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</si>
  <si>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4"/>
  </si>
  <si>
    <t>CGS+融通</t>
    <rPh sb="4" eb="6">
      <t>ユウズウ</t>
    </rPh>
    <phoneticPr fontId="3"/>
  </si>
  <si>
    <t>融通</t>
    <rPh sb="0" eb="2">
      <t>ユウズウ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</si>
  <si>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4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</si>
  <si>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4"/>
  </si>
  <si>
    <t>CGS設備経費</t>
    <rPh sb="3" eb="5">
      <t>セツビ</t>
    </rPh>
    <rPh sb="5" eb="7">
      <t>ケイヒ</t>
    </rPh>
    <phoneticPr fontId="4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</si>
  <si>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</si>
  <si>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</si>
  <si>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その他工事費</t>
    <rPh sb="2" eb="3">
      <t>タ</t>
    </rPh>
    <rPh sb="3" eb="5">
      <t>コウジ</t>
    </rPh>
    <rPh sb="5" eb="6">
      <t>ヒ</t>
    </rPh>
    <phoneticPr fontId="4"/>
  </si>
  <si>
    <t>助成対象外経費合計</t>
    <rPh sb="0" eb="9">
      <t>ジョセイタイショウガイケイヒゴウケイ</t>
    </rPh>
    <phoneticPr fontId="4"/>
  </si>
  <si>
    <t>－</t>
    <phoneticPr fontId="4"/>
  </si>
  <si>
    <t>総計</t>
    <rPh sb="0" eb="1">
      <t>ソウ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</si>
  <si>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</si>
  <si>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Version</t>
    <phoneticPr fontId="4"/>
  </si>
  <si>
    <t>＜全般＞</t>
    <rPh sb="1" eb="3">
      <t>ゼンパン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</si>
  <si>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</si>
  <si>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4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</si>
  <si>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4"/>
  </si>
  <si>
    <t>　</t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</si>
  <si>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</si>
  <si>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＜個別＞</t>
    <rPh sb="1" eb="3">
      <t>コベツ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</si>
  <si>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</si>
  <si>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4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</si>
  <si>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4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</si>
  <si>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</si>
  <si>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</si>
  <si>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</si>
  <si>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6.助成申請モデルを選択してください。</t>
    <rPh sb="2" eb="4">
      <t>ジョセイ</t>
    </rPh>
    <rPh sb="4" eb="6">
      <t>シンセイ</t>
    </rPh>
    <rPh sb="10" eb="12">
      <t>センタク</t>
    </rPh>
    <phoneticPr fontId="4"/>
  </si>
  <si>
    <t>7.助成対象経費は、設備区分の機器費＋工事費の合計を千円以下1桁を切り捨てて、千円単位で表示します。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</si>
  <si>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8.本助成金以外の助成金又は給付金を受領予定の場合は、助成総額を一番上の欄に記載してください。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</si>
  <si>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9.助成対象経費、交付申請額は自動計算されます。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4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</si>
  <si>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</si>
  <si>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</si>
  <si>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</si>
  <si>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第9号様式：別紙1</t>
    <rPh sb="0" eb="1">
      <t>ダイ</t>
    </rPh>
    <rPh sb="2" eb="3">
      <t>ゴウ</t>
    </rPh>
    <rPh sb="3" eb="5">
      <t>ヨウシキ</t>
    </rPh>
    <rPh sb="6" eb="8">
      <t>ベッシ</t>
    </rPh>
    <phoneticPr fontId="4"/>
  </si>
  <si>
    <t>変更後</t>
    <rPh sb="0" eb="2">
      <t>ヘンコウ</t>
    </rPh>
    <rPh sb="2" eb="3">
      <t>ゴ</t>
    </rPh>
    <phoneticPr fontId="3"/>
  </si>
  <si>
    <t>第9号様式：別紙「経費状況変更内訳書」記入説明書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1">
      <t>ケイヒ</t>
    </rPh>
    <rPh sb="11" eb="13">
      <t>ジョウキョウ</t>
    </rPh>
    <rPh sb="13" eb="15">
      <t>ヘンコウ</t>
    </rPh>
    <rPh sb="15" eb="18">
      <t>ウチワケショ</t>
    </rPh>
    <rPh sb="19" eb="21">
      <t>キニュウ</t>
    </rPh>
    <rPh sb="21" eb="23">
      <t>セツメイ</t>
    </rPh>
    <rPh sb="23" eb="24">
      <t>ショ</t>
    </rPh>
    <phoneticPr fontId="4"/>
  </si>
  <si>
    <t>助成事業のパターン</t>
    <rPh sb="0" eb="2">
      <t>ジョセイ</t>
    </rPh>
    <rPh sb="2" eb="4">
      <t>ジギョウ</t>
    </rPh>
    <phoneticPr fontId="4"/>
  </si>
  <si>
    <t>CGS+熱電融通</t>
    <rPh sb="4" eb="6">
      <t>ネツデン</t>
    </rPh>
    <rPh sb="6" eb="8">
      <t>ユウズウ</t>
    </rPh>
    <phoneticPr fontId="3"/>
  </si>
  <si>
    <t>助成事業</t>
    <rPh sb="0" eb="4">
      <t>ジョセイジギョウ</t>
    </rPh>
    <phoneticPr fontId="3"/>
  </si>
  <si>
    <t>CGS+熱電融通＝1</t>
    <rPh sb="4" eb="8">
      <t>ネツデンユウズウ</t>
    </rPh>
    <phoneticPr fontId="3"/>
  </si>
  <si>
    <t>熱電融通＝2</t>
    <rPh sb="0" eb="4">
      <t>ネツデンユウズウ</t>
    </rPh>
    <phoneticPr fontId="3"/>
  </si>
  <si>
    <t>CGS単独＝3</t>
    <rPh sb="3" eb="5">
      <t>タンドク</t>
    </rPh>
    <phoneticPr fontId="3"/>
  </si>
  <si>
    <t>民間企業(中小企業に該当する事業者)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4" eb="17">
      <t>ジギョウシャ</t>
    </rPh>
    <phoneticPr fontId="4"/>
  </si>
  <si>
    <t>特別法に基づく法人又は協同組合等</t>
    <rPh sb="0" eb="3">
      <t>トクベツホウ</t>
    </rPh>
    <rPh sb="4" eb="5">
      <t>モト</t>
    </rPh>
    <rPh sb="7" eb="9">
      <t>ホウジン</t>
    </rPh>
    <rPh sb="9" eb="10">
      <t>マタ</t>
    </rPh>
    <rPh sb="11" eb="15">
      <t>キョウドウクミアイ</t>
    </rPh>
    <rPh sb="15" eb="16">
      <t>トウ</t>
    </rPh>
    <phoneticPr fontId="4"/>
  </si>
  <si>
    <t>大企業/中小企業</t>
    <rPh sb="0" eb="3">
      <t>ダイキギョウ</t>
    </rPh>
    <rPh sb="4" eb="8">
      <t>チュウショウキギョウ</t>
    </rPh>
    <phoneticPr fontId="3"/>
  </si>
  <si>
    <t>中小企業相当外＝0</t>
    <rPh sb="0" eb="4">
      <t>チュウショウキギョウ</t>
    </rPh>
    <rPh sb="4" eb="6">
      <t>ソウトウ</t>
    </rPh>
    <rPh sb="6" eb="7">
      <t>ガイ</t>
    </rPh>
    <phoneticPr fontId="3"/>
  </si>
  <si>
    <t>中小企業相当＝1</t>
    <rPh sb="0" eb="6">
      <t>チュウショウキギョウソウトウ</t>
    </rPh>
    <phoneticPr fontId="3"/>
  </si>
  <si>
    <t>公社が認めた事業者＝2</t>
    <rPh sb="0" eb="2">
      <t>コウシャ</t>
    </rPh>
    <rPh sb="3" eb="4">
      <t>ミト</t>
    </rPh>
    <rPh sb="6" eb="9">
      <t>ジギョウシャ</t>
    </rPh>
    <phoneticPr fontId="3"/>
  </si>
  <si>
    <t>民間企業(中小企業に該当しない事業者)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5" eb="18">
      <t>ジギョウシャ</t>
    </rPh>
    <phoneticPr fontId="4"/>
  </si>
  <si>
    <t>個人事業主</t>
    <rPh sb="0" eb="2">
      <t>コジン</t>
    </rPh>
    <rPh sb="2" eb="5">
      <t>ジギョウヌシ</t>
    </rPh>
    <phoneticPr fontId="4"/>
  </si>
  <si>
    <t>独立行政法人</t>
    <rPh sb="0" eb="6">
      <t>ドクリツギョウセイホウジン</t>
    </rPh>
    <phoneticPr fontId="4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</si>
  <si>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4"/>
  </si>
  <si>
    <t>地方独立行政法人</t>
    <rPh sb="0" eb="2">
      <t>チホウ</t>
    </rPh>
    <rPh sb="2" eb="8">
      <t>ドクリツギョウセイホウジン</t>
    </rPh>
    <phoneticPr fontId="4"/>
  </si>
  <si>
    <t>国立大学法人</t>
    <rPh sb="0" eb="2">
      <t>コクリツ</t>
    </rPh>
    <rPh sb="2" eb="6">
      <t>ダイガクホウジン</t>
    </rPh>
    <phoneticPr fontId="4"/>
  </si>
  <si>
    <t>CGS設置工事（排熱利用設備を含む）</t>
    <rPh sb="3" eb="5">
      <t>セッチ</t>
    </rPh>
    <rPh sb="5" eb="7">
      <t>コウジ</t>
    </rPh>
    <rPh sb="8" eb="10">
      <t>ハイネツ</t>
    </rPh>
    <rPh sb="10" eb="12">
      <t>リヨウ</t>
    </rPh>
    <rPh sb="12" eb="14">
      <t>セツビ</t>
    </rPh>
    <rPh sb="15" eb="16">
      <t>フク</t>
    </rPh>
    <phoneticPr fontId="4"/>
  </si>
  <si>
    <t>公立大学法人</t>
    <rPh sb="0" eb="2">
      <t>コウリツ</t>
    </rPh>
    <rPh sb="2" eb="6">
      <t>ダイガクホウジン</t>
    </rPh>
    <phoneticPr fontId="4"/>
  </si>
  <si>
    <t>1）CGS設置工事</t>
    <rPh sb="5" eb="7">
      <t>セッチ</t>
    </rPh>
    <rPh sb="7" eb="9">
      <t>コウジ</t>
    </rPh>
    <phoneticPr fontId="0"/>
  </si>
  <si>
    <t>学校法人</t>
    <rPh sb="0" eb="4">
      <t>ガッコウホウジン</t>
    </rPh>
    <phoneticPr fontId="4"/>
  </si>
  <si>
    <t>設計費</t>
    <rPh sb="0" eb="3">
      <t>セッケイヒ</t>
    </rPh>
    <phoneticPr fontId="3"/>
  </si>
  <si>
    <t>一般社団法人</t>
    <rPh sb="0" eb="6">
      <t>イッパンシャダンホウジン</t>
    </rPh>
    <phoneticPr fontId="4"/>
  </si>
  <si>
    <t>設備費</t>
    <rPh sb="0" eb="3">
      <t>セツビヒ</t>
    </rPh>
    <phoneticPr fontId="3"/>
  </si>
  <si>
    <t>一般財団法人</t>
    <rPh sb="0" eb="6">
      <t>イッパンザイダンホウジン</t>
    </rPh>
    <phoneticPr fontId="4"/>
  </si>
  <si>
    <t>CGS単独</t>
    <rPh sb="3" eb="5">
      <t>タンドク</t>
    </rPh>
    <phoneticPr fontId="3"/>
  </si>
  <si>
    <t>公益社団法人</t>
    <rPh sb="0" eb="2">
      <t>コウエキ</t>
    </rPh>
    <rPh sb="2" eb="6">
      <t>シャダンホウジン</t>
    </rPh>
    <phoneticPr fontId="4"/>
  </si>
  <si>
    <t>工事費</t>
    <rPh sb="0" eb="3">
      <t>コウジヒ</t>
    </rPh>
    <phoneticPr fontId="3"/>
  </si>
  <si>
    <t>大企業</t>
    <rPh sb="0" eb="3">
      <t>ダイキギョウ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</si>
  <si>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</si>
  <si>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中小企業</t>
    <rPh sb="0" eb="4">
      <t>チュウショウキギョウ</t>
    </rPh>
    <phoneticPr fontId="3"/>
  </si>
  <si>
    <t>医療法人</t>
    <rPh sb="0" eb="4">
      <t>イリョウホウジン</t>
    </rPh>
    <phoneticPr fontId="4"/>
  </si>
  <si>
    <t>社会福祉法人</t>
    <rPh sb="0" eb="6">
      <t>シャカイフクシホウジン</t>
    </rPh>
    <phoneticPr fontId="4"/>
  </si>
  <si>
    <t>法律により直接設立された法人(資本金・従業員数が中小企業に該当しない法人)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4" eb="36">
      <t>ホウジン</t>
    </rPh>
    <phoneticPr fontId="4"/>
  </si>
  <si>
    <t>法律により直接設立された法人(資本金・従業員数が中小企業に該当する法人)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3" eb="35">
      <t>ホウジン</t>
    </rPh>
    <phoneticPr fontId="4"/>
  </si>
  <si>
    <t>その他公益財団法人東京都環境公社が認めた事業者</t>
    <rPh sb="2" eb="3">
      <t>タ</t>
    </rPh>
    <rPh sb="3" eb="9">
      <t>コウエキザイダンホウジン</t>
    </rPh>
    <rPh sb="9" eb="12">
      <t>トウキョウト</t>
    </rPh>
    <rPh sb="12" eb="14">
      <t>カンキョウ</t>
    </rPh>
    <rPh sb="14" eb="16">
      <t>コウシャ</t>
    </rPh>
    <rPh sb="17" eb="18">
      <t>ミト</t>
    </rPh>
    <rPh sb="20" eb="23">
      <t>ジギョウシャ</t>
    </rPh>
    <phoneticPr fontId="4"/>
  </si>
  <si>
    <t>2）排熱利用設備工事</t>
    <rPh sb="2" eb="4">
      <t>ハイネツ</t>
    </rPh>
    <rPh sb="4" eb="6">
      <t>リヨウ</t>
    </rPh>
    <rPh sb="6" eb="8">
      <t>セツビ</t>
    </rPh>
    <rPh sb="8" eb="10">
      <t>コウジ</t>
    </rPh>
    <phoneticPr fontId="0"/>
  </si>
  <si>
    <t>熱電融通</t>
    <rPh sb="0" eb="2">
      <t>ネツデン</t>
    </rPh>
    <rPh sb="2" eb="4">
      <t>ユウズウ</t>
    </rPh>
    <phoneticPr fontId="3"/>
  </si>
  <si>
    <t>③助成対象経費合計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4"/>
  </si>
  <si>
    <t>諸経費</t>
    <rPh sb="0" eb="3">
      <t>ショケイヒ</t>
    </rPh>
    <phoneticPr fontId="3"/>
  </si>
  <si>
    <t>④交付申請額</t>
    <rPh sb="1" eb="3">
      <t>コウフ</t>
    </rPh>
    <rPh sb="3" eb="6">
      <t>シンセイガク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</si>
  <si>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</si>
  <si>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</si>
  <si>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t>2025-04-01</t>
    <phoneticPr fontId="4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</si>
  <si>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</si>
  <si>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 xml:space="preserve">経費状況変更内訳書 </t>
    <rPh sb="0" eb="2">
      <t>ケイヒ</t>
    </rPh>
    <rPh sb="2" eb="4">
      <t>ジョウキョウ</t>
    </rPh>
    <rPh sb="4" eb="6">
      <t>ヘンコウ</t>
    </rPh>
    <rPh sb="6" eb="9">
      <t>ウチワケショ</t>
    </rPh>
    <phoneticPr fontId="4"/>
  </si>
  <si>
    <t>単価</t>
    <rPh sb="0" eb="2">
      <t>タンカ</t>
    </rPh>
    <phoneticPr fontId="3"/>
  </si>
  <si>
    <t>変更前</t>
    <rPh sb="0" eb="3">
      <t>ヘンコウマエ</t>
    </rPh>
    <phoneticPr fontId="4"/>
  </si>
  <si>
    <t>変更後</t>
    <rPh sb="0" eb="3">
      <t>ヘンコウゴ</t>
    </rPh>
    <phoneticPr fontId="3"/>
  </si>
  <si>
    <t>経費</t>
    <rPh sb="0" eb="2">
      <t>ケイヒ</t>
    </rPh>
    <phoneticPr fontId="3"/>
  </si>
  <si>
    <t>変更前</t>
    <rPh sb="0" eb="3">
      <t>ヘンコウマエ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</si>
</sst>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00;[Red]\-#,##0.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quotePrefix="1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176" fontId="5" fillId="0" borderId="16" xfId="1" quotePrefix="1" applyNumberFormat="1" applyFont="1" applyFill="1" applyBorder="1" applyAlignment="1" applyProtection="1">
      <alignment horizontal="center" vertical="center" shrinkToFit="1"/>
    </xf>
    <xf numFmtId="0" fontId="5" fillId="0" borderId="17" xfId="2" quotePrefix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76" fontId="5" fillId="4" borderId="16" xfId="4" applyNumberFormat="1" applyFont="1" applyFill="1" applyBorder="1" applyAlignment="1" applyProtection="1">
      <alignment vertical="center" shrinkToFit="1"/>
      <protection locked="0"/>
    </xf>
    <xf numFmtId="0" fontId="5" fillId="4" borderId="17" xfId="2" applyFont="1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 wrapText="1"/>
    </xf>
    <xf numFmtId="38" fontId="2" fillId="0" borderId="0" xfId="1" applyFo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5" fillId="4" borderId="16" xfId="1" applyNumberFormat="1" applyFont="1" applyFill="1" applyBorder="1" applyAlignment="1" applyProtection="1">
      <alignment vertical="center" shrinkToFit="1"/>
      <protection locked="0"/>
    </xf>
    <xf numFmtId="176" fontId="5" fillId="0" borderId="17" xfId="1" applyNumberFormat="1" applyFont="1" applyFill="1" applyBorder="1" applyAlignment="1" applyProtection="1">
      <alignment vertical="center" shrinkToFit="1"/>
    </xf>
    <xf numFmtId="176" fontId="5" fillId="0" borderId="13" xfId="1" quotePrefix="1" applyNumberFormat="1" applyFont="1" applyFill="1" applyBorder="1" applyAlignment="1" applyProtection="1">
      <alignment horizontal="center" vertical="center" shrinkToFit="1"/>
    </xf>
    <xf numFmtId="0" fontId="5" fillId="0" borderId="24" xfId="2" quotePrefix="1" applyFont="1" applyBorder="1" applyAlignment="1">
      <alignment horizontal="center" vertical="center" shrinkToFit="1"/>
    </xf>
    <xf numFmtId="176" fontId="5" fillId="0" borderId="3" xfId="1" applyNumberFormat="1" applyFont="1" applyBorder="1" applyAlignment="1" applyProtection="1">
      <alignment vertical="center" shrinkToFit="1"/>
    </xf>
    <xf numFmtId="0" fontId="12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35" xfId="2" quotePrefix="1" applyFont="1" applyBorder="1" applyAlignment="1">
      <alignment horizontal="center" vertical="center"/>
    </xf>
    <xf numFmtId="0" fontId="5" fillId="0" borderId="17" xfId="2" quotePrefix="1" applyFont="1" applyBorder="1" applyAlignment="1">
      <alignment horizontal="center" vertical="center"/>
    </xf>
    <xf numFmtId="176" fontId="5" fillId="4" borderId="47" xfId="3" applyNumberFormat="1" applyFont="1" applyFill="1" applyBorder="1" applyAlignment="1" applyProtection="1">
      <alignment vertical="center" shrinkToFit="1"/>
      <protection locked="0"/>
    </xf>
    <xf numFmtId="0" fontId="5" fillId="4" borderId="48" xfId="2" applyFont="1" applyFill="1" applyBorder="1" applyAlignment="1" applyProtection="1">
      <alignment vertical="center" shrinkToFit="1"/>
      <protection locked="0"/>
    </xf>
    <xf numFmtId="176" fontId="5" fillId="4" borderId="16" xfId="3" applyNumberFormat="1" applyFont="1" applyFill="1" applyBorder="1" applyAlignment="1" applyProtection="1">
      <alignment vertical="center" shrinkToFit="1"/>
      <protection locked="0"/>
    </xf>
    <xf numFmtId="177" fontId="5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5" fillId="0" borderId="55" xfId="2" applyFont="1" applyBorder="1" applyAlignment="1">
      <alignment horizontal="center" vertical="center" wrapText="1"/>
    </xf>
    <xf numFmtId="176" fontId="5" fillId="0" borderId="56" xfId="1" quotePrefix="1" applyNumberFormat="1" applyFont="1" applyFill="1" applyBorder="1" applyAlignment="1" applyProtection="1">
      <alignment horizontal="center" vertical="center" shrinkToFit="1"/>
    </xf>
    <xf numFmtId="176" fontId="5" fillId="4" borderId="56" xfId="4" applyNumberFormat="1" applyFont="1" applyFill="1" applyBorder="1" applyAlignment="1" applyProtection="1">
      <alignment vertical="center" shrinkToFit="1"/>
      <protection locked="0"/>
    </xf>
    <xf numFmtId="176" fontId="5" fillId="4" borderId="56" xfId="1" applyNumberFormat="1" applyFont="1" applyFill="1" applyBorder="1" applyAlignment="1" applyProtection="1">
      <alignment vertical="center" shrinkToFit="1"/>
      <protection locked="0"/>
    </xf>
    <xf numFmtId="176" fontId="5" fillId="0" borderId="57" xfId="1" quotePrefix="1" applyNumberFormat="1" applyFont="1" applyFill="1" applyBorder="1" applyAlignment="1" applyProtection="1">
      <alignment horizontal="center" vertical="center" shrinkToFit="1"/>
    </xf>
    <xf numFmtId="176" fontId="5" fillId="4" borderId="58" xfId="3" applyNumberFormat="1" applyFont="1" applyFill="1" applyBorder="1" applyAlignment="1" applyProtection="1">
      <alignment vertical="center" shrinkToFit="1"/>
      <protection locked="0"/>
    </xf>
    <xf numFmtId="176" fontId="5" fillId="4" borderId="56" xfId="3" applyNumberFormat="1" applyFont="1" applyFill="1" applyBorder="1" applyAlignment="1" applyProtection="1">
      <alignment vertical="center" shrinkToFit="1"/>
      <protection locked="0"/>
    </xf>
    <xf numFmtId="0" fontId="2" fillId="0" borderId="0" xfId="2" quotePrefix="1" applyFont="1" applyAlignment="1">
      <alignment horizontal="center" vertical="center"/>
    </xf>
    <xf numFmtId="176" fontId="14" fillId="0" borderId="35" xfId="1" applyNumberFormat="1" applyFont="1" applyBorder="1" applyAlignment="1">
      <alignment vertical="center" shrinkToFit="1"/>
    </xf>
    <xf numFmtId="176" fontId="5" fillId="0" borderId="9" xfId="1" quotePrefix="1" applyNumberFormat="1" applyFont="1" applyBorder="1" applyAlignment="1">
      <alignment vertical="center" shrinkToFit="1"/>
    </xf>
    <xf numFmtId="176" fontId="5" fillId="0" borderId="45" xfId="3" quotePrefix="1" applyNumberFormat="1" applyFont="1" applyFill="1" applyBorder="1" applyAlignment="1" applyProtection="1">
      <alignment horizontal="center" vertical="center" shrinkToFit="1"/>
    </xf>
    <xf numFmtId="176" fontId="5" fillId="0" borderId="34" xfId="3" quotePrefix="1" applyNumberFormat="1" applyFont="1" applyFill="1" applyBorder="1" applyAlignment="1" applyProtection="1">
      <alignment horizontal="center" vertical="center" shrinkToFit="1"/>
    </xf>
    <xf numFmtId="0" fontId="5" fillId="0" borderId="61" xfId="2" quotePrefix="1" applyFont="1" applyBorder="1" applyAlignment="1">
      <alignment horizontal="center" vertical="center" shrinkToFit="1"/>
    </xf>
    <xf numFmtId="176" fontId="5" fillId="0" borderId="35" xfId="3" applyNumberFormat="1" applyFont="1" applyBorder="1" applyAlignment="1" applyProtection="1">
      <alignment vertical="center" shrinkToFit="1"/>
    </xf>
    <xf numFmtId="38" fontId="5" fillId="0" borderId="20" xfId="4" applyFont="1" applyBorder="1" applyAlignment="1">
      <alignment vertical="center" shrinkToFit="1"/>
    </xf>
    <xf numFmtId="38" fontId="5" fillId="0" borderId="62" xfId="4" applyFont="1" applyBorder="1" applyAlignment="1">
      <alignment vertical="center" shrinkToFit="1"/>
    </xf>
    <xf numFmtId="0" fontId="5" fillId="3" borderId="15" xfId="2" applyFont="1" applyFill="1" applyBorder="1" applyProtection="1">
      <alignment vertical="center"/>
      <protection locked="0"/>
    </xf>
    <xf numFmtId="0" fontId="5" fillId="3" borderId="23" xfId="2" applyFont="1" applyFill="1" applyBorder="1" applyAlignment="1">
      <alignment vertical="center" shrinkToFi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7" fillId="5" borderId="0" xfId="2" applyFont="1" applyFill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hidden="1"/>
    </xf>
    <xf numFmtId="0" fontId="5" fillId="3" borderId="36" xfId="2" applyFont="1" applyFill="1" applyBorder="1" applyAlignment="1" applyProtection="1">
      <alignment vertical="center" shrinkToFit="1"/>
      <protection locked="0"/>
    </xf>
    <xf numFmtId="0" fontId="5" fillId="3" borderId="42" xfId="2" applyFont="1" applyFill="1" applyBorder="1" applyAlignment="1" applyProtection="1">
      <alignment vertical="center" shrinkToFit="1"/>
      <protection locked="0"/>
    </xf>
    <xf numFmtId="38" fontId="5" fillId="0" borderId="2" xfId="1" applyFont="1" applyFill="1" applyBorder="1" applyAlignment="1">
      <alignment vertical="center" shrinkToFit="1"/>
    </xf>
    <xf numFmtId="38" fontId="14" fillId="0" borderId="65" xfId="4" applyFont="1" applyBorder="1">
      <alignment vertical="center"/>
    </xf>
    <xf numFmtId="38" fontId="5" fillId="0" borderId="16" xfId="4" applyFont="1" applyBorder="1" applyAlignment="1">
      <alignment vertical="center" shrinkToFit="1"/>
    </xf>
    <xf numFmtId="38" fontId="5" fillId="0" borderId="37" xfId="4" applyFont="1" applyBorder="1" applyAlignment="1">
      <alignment vertical="center" shrinkToFit="1"/>
    </xf>
    <xf numFmtId="38" fontId="5" fillId="0" borderId="65" xfId="4" applyFont="1" applyBorder="1" applyAlignment="1">
      <alignment vertical="center" shrinkToFit="1"/>
    </xf>
    <xf numFmtId="38" fontId="14" fillId="0" borderId="16" xfId="4" applyFont="1" applyBorder="1">
      <alignment vertical="center"/>
    </xf>
    <xf numFmtId="0" fontId="5" fillId="3" borderId="40" xfId="2" applyFont="1" applyFill="1" applyBorder="1">
      <alignment vertical="center"/>
    </xf>
    <xf numFmtId="0" fontId="5" fillId="3" borderId="36" xfId="2" applyFont="1" applyFill="1" applyBorder="1" applyProtection="1">
      <alignment vertical="center"/>
      <protection locked="0"/>
    </xf>
    <xf numFmtId="0" fontId="5" fillId="3" borderId="42" xfId="2" applyFont="1" applyFill="1" applyBorder="1" applyProtection="1">
      <alignment vertical="center"/>
      <protection locked="0"/>
    </xf>
    <xf numFmtId="0" fontId="5" fillId="0" borderId="70" xfId="2" quotePrefix="1" applyFont="1" applyBorder="1" applyAlignment="1">
      <alignment horizontal="center" vertical="center" shrinkToFit="1"/>
    </xf>
    <xf numFmtId="0" fontId="2" fillId="0" borderId="0" xfId="2" quotePrefix="1" applyFont="1">
      <alignment vertical="center"/>
    </xf>
    <xf numFmtId="0" fontId="5" fillId="0" borderId="49" xfId="2" quotePrefix="1" applyFont="1" applyBorder="1" applyAlignment="1">
      <alignment horizontal="center" vertical="center" shrinkToFit="1"/>
    </xf>
    <xf numFmtId="0" fontId="5" fillId="4" borderId="36" xfId="2" applyFont="1" applyFill="1" applyBorder="1" applyAlignment="1" applyProtection="1">
      <alignment vertical="center" shrinkToFit="1"/>
      <protection locked="0"/>
    </xf>
    <xf numFmtId="0" fontId="5" fillId="0" borderId="22" xfId="2" quotePrefix="1" applyFont="1" applyBorder="1" applyAlignment="1">
      <alignment horizontal="center" vertical="center" shrinkToFit="1"/>
    </xf>
    <xf numFmtId="0" fontId="5" fillId="0" borderId="59" xfId="2" quotePrefix="1" applyFont="1" applyBorder="1" applyAlignment="1">
      <alignment horizontal="center" vertical="center"/>
    </xf>
    <xf numFmtId="0" fontId="5" fillId="0" borderId="36" xfId="2" quotePrefix="1" applyFont="1" applyBorder="1" applyAlignment="1">
      <alignment horizontal="center" vertical="center"/>
    </xf>
    <xf numFmtId="0" fontId="5" fillId="0" borderId="14" xfId="2" quotePrefix="1" applyFont="1" applyBorder="1" applyAlignment="1">
      <alignment horizontal="center" vertical="center"/>
    </xf>
    <xf numFmtId="0" fontId="5" fillId="0" borderId="33" xfId="2" quotePrefix="1" applyFont="1" applyBorder="1" applyAlignment="1">
      <alignment horizontal="center" vertical="center" shrinkToFit="1"/>
    </xf>
    <xf numFmtId="0" fontId="5" fillId="4" borderId="14" xfId="2" applyFont="1" applyFill="1" applyBorder="1" applyAlignment="1" applyProtection="1">
      <alignment vertical="center" shrinkToFit="1"/>
      <protection locked="0"/>
    </xf>
    <xf numFmtId="176" fontId="5" fillId="0" borderId="25" xfId="1" applyNumberFormat="1" applyFont="1" applyFill="1" applyBorder="1" applyAlignment="1" applyProtection="1">
      <alignment vertical="center" shrinkToFit="1"/>
    </xf>
    <xf numFmtId="176" fontId="5" fillId="0" borderId="17" xfId="1" quotePrefix="1" applyNumberFormat="1" applyFont="1" applyBorder="1" applyAlignment="1">
      <alignment vertical="center" shrinkToFit="1"/>
    </xf>
    <xf numFmtId="176" fontId="5" fillId="0" borderId="38" xfId="1" quotePrefix="1" applyNumberFormat="1" applyFont="1" applyBorder="1" applyAlignment="1">
      <alignment vertical="center" shrinkToFit="1"/>
    </xf>
    <xf numFmtId="177" fontId="5" fillId="0" borderId="60" xfId="3" applyNumberFormat="1" applyFont="1" applyBorder="1" applyAlignment="1">
      <alignment vertical="center"/>
    </xf>
    <xf numFmtId="177" fontId="5" fillId="0" borderId="74" xfId="3" applyNumberFormat="1" applyFont="1" applyBorder="1" applyAlignment="1">
      <alignment vertical="center"/>
    </xf>
    <xf numFmtId="177" fontId="5" fillId="0" borderId="26" xfId="5" applyNumberFormat="1" applyFont="1" applyFill="1" applyBorder="1" applyAlignment="1" applyProtection="1">
      <alignment vertical="center"/>
    </xf>
    <xf numFmtId="177" fontId="5" fillId="0" borderId="64" xfId="5" applyNumberFormat="1" applyFont="1" applyFill="1" applyBorder="1" applyAlignment="1" applyProtection="1">
      <alignment vertical="center"/>
    </xf>
    <xf numFmtId="177" fontId="5" fillId="0" borderId="26" xfId="3" applyNumberFormat="1" applyFont="1" applyBorder="1" applyAlignment="1">
      <alignment vertical="center"/>
    </xf>
    <xf numFmtId="177" fontId="5" fillId="0" borderId="64" xfId="3" applyNumberFormat="1" applyFont="1" applyBorder="1" applyAlignment="1">
      <alignment vertical="center"/>
    </xf>
    <xf numFmtId="176" fontId="5" fillId="0" borderId="13" xfId="3" quotePrefix="1" applyNumberFormat="1" applyFont="1" applyBorder="1" applyAlignment="1">
      <alignment vertical="center"/>
    </xf>
    <xf numFmtId="176" fontId="5" fillId="0" borderId="24" xfId="3" quotePrefix="1" applyNumberFormat="1" applyFont="1" applyBorder="1" applyAlignment="1">
      <alignment vertical="center"/>
    </xf>
    <xf numFmtId="176" fontId="5" fillId="0" borderId="24" xfId="3" applyNumberFormat="1" applyFont="1" applyBorder="1" applyAlignment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38" fontId="7" fillId="0" borderId="47" xfId="4" applyFont="1" applyBorder="1">
      <alignment vertical="center"/>
    </xf>
    <xf numFmtId="38" fontId="5" fillId="0" borderId="4" xfId="1" applyFont="1" applyFill="1" applyBorder="1" applyAlignment="1">
      <alignment vertical="center" shrinkToFit="1"/>
    </xf>
    <xf numFmtId="38" fontId="14" fillId="0" borderId="63" xfId="4" applyFont="1" applyBorder="1">
      <alignment vertical="center"/>
    </xf>
    <xf numFmtId="0" fontId="9" fillId="0" borderId="0" xfId="0" applyFont="1">
      <alignment vertical="center"/>
    </xf>
    <xf numFmtId="0" fontId="5" fillId="0" borderId="21" xfId="2" applyFont="1" applyBorder="1">
      <alignment vertical="center"/>
    </xf>
    <xf numFmtId="0" fontId="5" fillId="0" borderId="83" xfId="2" quotePrefix="1" applyFont="1" applyBorder="1" applyAlignment="1">
      <alignment horizontal="center" vertical="center"/>
    </xf>
    <xf numFmtId="0" fontId="5" fillId="0" borderId="56" xfId="2" quotePrefix="1" applyFont="1" applyBorder="1" applyAlignment="1">
      <alignment horizontal="center" vertical="center"/>
    </xf>
    <xf numFmtId="0" fontId="5" fillId="0" borderId="84" xfId="2" applyFont="1" applyBorder="1">
      <alignment vertical="center"/>
    </xf>
    <xf numFmtId="177" fontId="5" fillId="0" borderId="86" xfId="3" applyNumberFormat="1" applyFont="1" applyBorder="1" applyAlignment="1">
      <alignment vertical="center"/>
    </xf>
    <xf numFmtId="177" fontId="5" fillId="0" borderId="85" xfId="5" applyNumberFormat="1" applyFont="1" applyFill="1" applyBorder="1" applyAlignment="1" applyProtection="1">
      <alignment vertical="center"/>
    </xf>
    <xf numFmtId="176" fontId="5" fillId="0" borderId="87" xfId="3" quotePrefix="1" applyNumberFormat="1" applyFont="1" applyBorder="1" applyAlignment="1">
      <alignment vertical="center"/>
    </xf>
    <xf numFmtId="177" fontId="5" fillId="0" borderId="85" xfId="3" applyNumberFormat="1" applyFont="1" applyBorder="1" applyAlignment="1">
      <alignment vertical="center"/>
    </xf>
    <xf numFmtId="0" fontId="5" fillId="0" borderId="12" xfId="2" applyFont="1" applyBorder="1" applyAlignment="1">
      <alignment horizontal="center" vertical="center" wrapText="1"/>
    </xf>
    <xf numFmtId="38" fontId="5" fillId="0" borderId="88" xfId="4" applyFont="1" applyBorder="1" applyAlignment="1">
      <alignment vertical="center" shrinkToFit="1"/>
    </xf>
    <xf numFmtId="38" fontId="14" fillId="0" borderId="42" xfId="4" applyFont="1" applyBorder="1">
      <alignment vertical="center"/>
    </xf>
    <xf numFmtId="38" fontId="7" fillId="0" borderId="15" xfId="4" applyFont="1" applyBorder="1">
      <alignment vertical="center"/>
    </xf>
    <xf numFmtId="0" fontId="22" fillId="0" borderId="0" xfId="0" applyFont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38" fontId="5" fillId="0" borderId="77" xfId="3" applyFont="1" applyBorder="1" applyAlignment="1">
      <alignment horizontal="center" vertical="center"/>
    </xf>
    <xf numFmtId="38" fontId="5" fillId="0" borderId="78" xfId="3" applyFont="1" applyBorder="1" applyAlignment="1">
      <alignment horizontal="center" vertical="center"/>
    </xf>
    <xf numFmtId="38" fontId="5" fillId="0" borderId="68" xfId="3" applyFont="1" applyBorder="1" applyAlignment="1">
      <alignment horizontal="center" vertical="center"/>
    </xf>
    <xf numFmtId="38" fontId="5" fillId="0" borderId="69" xfId="3" applyFont="1" applyBorder="1" applyAlignment="1">
      <alignment horizontal="center" vertical="center"/>
    </xf>
    <xf numFmtId="38" fontId="5" fillId="0" borderId="71" xfId="3" applyFont="1" applyBorder="1" applyAlignment="1">
      <alignment horizontal="center" vertical="center"/>
    </xf>
    <xf numFmtId="38" fontId="5" fillId="0" borderId="72" xfId="3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textRotation="255"/>
    </xf>
    <xf numFmtId="0" fontId="5" fillId="0" borderId="18" xfId="2" applyFont="1" applyBorder="1" applyAlignment="1">
      <alignment horizontal="center" vertical="center" textRotation="255"/>
    </xf>
    <xf numFmtId="0" fontId="5" fillId="0" borderId="43" xfId="2" applyFont="1" applyBorder="1" applyAlignment="1">
      <alignment horizontal="center" vertical="center" textRotation="255"/>
    </xf>
    <xf numFmtId="0" fontId="5" fillId="0" borderId="33" xfId="2" applyFont="1" applyBorder="1" applyAlignment="1">
      <alignment vertical="center" wrapText="1"/>
    </xf>
    <xf numFmtId="0" fontId="5" fillId="0" borderId="39" xfId="2" applyFont="1" applyBorder="1" applyAlignment="1">
      <alignment vertical="center" wrapText="1"/>
    </xf>
    <xf numFmtId="0" fontId="5" fillId="0" borderId="40" xfId="2" applyFont="1" applyBorder="1" applyAlignment="1">
      <alignment vertical="center" wrapText="1"/>
    </xf>
    <xf numFmtId="0" fontId="5" fillId="0" borderId="36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66" xfId="2" applyFont="1" applyBorder="1">
      <alignment vertical="center"/>
    </xf>
    <xf numFmtId="0" fontId="5" fillId="0" borderId="44" xfId="2" applyFont="1" applyBorder="1">
      <alignment vertical="center"/>
    </xf>
    <xf numFmtId="0" fontId="5" fillId="0" borderId="45" xfId="2" applyFont="1" applyBorder="1" applyAlignment="1">
      <alignment horizontal="center" vertical="center" textRotation="255"/>
    </xf>
    <xf numFmtId="0" fontId="5" fillId="0" borderId="26" xfId="2" applyFont="1" applyBorder="1" applyAlignment="1">
      <alignment horizontal="center" vertical="center" textRotation="255"/>
    </xf>
    <xf numFmtId="0" fontId="5" fillId="0" borderId="11" xfId="2" applyFont="1" applyBorder="1">
      <alignment vertical="center"/>
    </xf>
    <xf numFmtId="0" fontId="5" fillId="0" borderId="70" xfId="2" applyFont="1" applyBorder="1">
      <alignment vertical="center"/>
    </xf>
    <xf numFmtId="0" fontId="5" fillId="0" borderId="12" xfId="2" applyFont="1" applyBorder="1">
      <alignment vertical="center"/>
    </xf>
    <xf numFmtId="0" fontId="15" fillId="0" borderId="0" xfId="0" applyFont="1" applyAlignment="1">
      <alignment vertical="center" wrapText="1"/>
    </xf>
    <xf numFmtId="0" fontId="5" fillId="0" borderId="73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33" xfId="2" applyFont="1" applyBorder="1" applyAlignment="1">
      <alignment vertical="top" wrapText="1"/>
    </xf>
    <xf numFmtId="0" fontId="5" fillId="0" borderId="39" xfId="2" applyFont="1" applyBorder="1" applyAlignment="1">
      <alignment vertical="top" wrapText="1"/>
    </xf>
    <xf numFmtId="0" fontId="5" fillId="0" borderId="40" xfId="2" applyFont="1" applyBorder="1" applyAlignment="1">
      <alignment vertical="top" wrapText="1"/>
    </xf>
    <xf numFmtId="0" fontId="5" fillId="0" borderId="41" xfId="2" applyFont="1" applyBorder="1">
      <alignment vertical="center"/>
    </xf>
    <xf numFmtId="0" fontId="5" fillId="0" borderId="67" xfId="2" applyFont="1" applyBorder="1">
      <alignment vertical="center"/>
    </xf>
    <xf numFmtId="0" fontId="5" fillId="0" borderId="21" xfId="2" applyFont="1" applyBorder="1" applyAlignment="1">
      <alignment vertical="center" wrapText="1"/>
    </xf>
    <xf numFmtId="0" fontId="5" fillId="3" borderId="33" xfId="2" applyFont="1" applyFill="1" applyBorder="1">
      <alignment vertical="center"/>
    </xf>
    <xf numFmtId="0" fontId="5" fillId="3" borderId="39" xfId="2" applyFont="1" applyFill="1" applyBorder="1">
      <alignment vertical="center"/>
    </xf>
    <xf numFmtId="0" fontId="5" fillId="0" borderId="70" xfId="2" quotePrefix="1" applyFont="1" applyBorder="1" applyAlignment="1">
      <alignment horizontal="center" vertical="center" shrinkToFit="1"/>
    </xf>
    <xf numFmtId="0" fontId="5" fillId="0" borderId="19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22" xfId="2" applyFont="1" applyFill="1" applyBorder="1" applyAlignment="1">
      <alignment vertical="center" shrinkToFit="1"/>
    </xf>
    <xf numFmtId="0" fontId="5" fillId="3" borderId="27" xfId="2" applyFont="1" applyFill="1" applyBorder="1" applyAlignment="1">
      <alignment vertical="center" shrinkToFit="1"/>
    </xf>
    <xf numFmtId="0" fontId="5" fillId="0" borderId="32" xfId="2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38" fontId="5" fillId="0" borderId="79" xfId="3" applyFont="1" applyFill="1" applyBorder="1" applyAlignment="1">
      <alignment horizontal="center" vertical="center" shrinkToFit="1"/>
    </xf>
    <xf numFmtId="38" fontId="5" fillId="0" borderId="80" xfId="3" applyFont="1" applyFill="1" applyBorder="1" applyAlignment="1">
      <alignment horizontal="center" vertical="center" shrinkToFit="1"/>
    </xf>
    <xf numFmtId="38" fontId="5" fillId="0" borderId="68" xfId="3" applyFont="1" applyFill="1" applyBorder="1" applyAlignment="1">
      <alignment horizontal="center" vertical="center" shrinkToFit="1"/>
    </xf>
    <xf numFmtId="38" fontId="5" fillId="0" borderId="69" xfId="3" applyFont="1" applyFill="1" applyBorder="1" applyAlignment="1">
      <alignment horizontal="center" vertical="center" shrinkToFit="1"/>
    </xf>
    <xf numFmtId="38" fontId="5" fillId="0" borderId="71" xfId="3" applyFont="1" applyFill="1" applyBorder="1" applyAlignment="1">
      <alignment horizontal="center" vertical="center" shrinkToFit="1"/>
    </xf>
    <xf numFmtId="38" fontId="5" fillId="0" borderId="72" xfId="3" applyFont="1" applyFill="1" applyBorder="1" applyAlignment="1">
      <alignment horizontal="center" vertical="center" shrinkToFit="1"/>
    </xf>
    <xf numFmtId="0" fontId="5" fillId="0" borderId="6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7" fillId="5" borderId="0" xfId="2" applyFont="1" applyFill="1" applyAlignment="1" applyProtection="1">
      <alignment vertical="center" shrinkToFit="1"/>
      <protection locked="0"/>
    </xf>
    <xf numFmtId="38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2 2" xfId="4" xr:uid="{00000000-0005-0000-0000-000002000000}"/>
    <cellStyle name="通貨 2" xfId="5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3"/>
  <sheetViews>
    <sheetView showGridLines="0" view="pageBreakPreview" zoomScale="85" zoomScaleNormal="100" zoomScaleSheetLayoutView="85" workbookViewId="0">
      <selection activeCell="F34" sqref="F34"/>
    </sheetView>
  </sheetViews>
  <sheetFormatPr defaultColWidth="8.08203125" defaultRowHeight="14" x14ac:dyDescent="0.55000000000000004"/>
  <cols>
    <col min="1" max="1" width="3.5" style="37" customWidth="1"/>
    <col min="2" max="2" width="4" style="37" customWidth="1"/>
    <col min="3" max="9" width="8.08203125" style="37"/>
    <col min="10" max="10" width="12.83203125" style="37" customWidth="1"/>
    <col min="11" max="16384" width="8.08203125" style="37"/>
  </cols>
  <sheetData>
    <row r="2" spans="1:15" ht="19" x14ac:dyDescent="0.55000000000000004">
      <c r="A2" s="111" t="s">
        <v>44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4" spans="1:15" x14ac:dyDescent="0.55000000000000004">
      <c r="A4" s="37" t="s">
        <v>22</v>
      </c>
    </row>
    <row r="5" spans="1:15" x14ac:dyDescent="0.55000000000000004">
      <c r="B5" s="37" t="s">
        <v>23</v>
      </c>
    </row>
    <row r="7" spans="1:15" x14ac:dyDescent="0.55000000000000004">
      <c r="B7" s="37" t="s">
        <v>24</v>
      </c>
    </row>
    <row r="9" spans="1:15" x14ac:dyDescent="0.55000000000000004">
      <c r="B9" s="37" t="s">
        <v>25</v>
      </c>
    </row>
    <row r="10" spans="1:15" x14ac:dyDescent="0.55000000000000004">
      <c r="B10" s="37" t="s">
        <v>26</v>
      </c>
    </row>
    <row r="11" spans="1:15" x14ac:dyDescent="0.55000000000000004">
      <c r="B11" s="37" t="s">
        <v>27</v>
      </c>
    </row>
    <row r="15" spans="1:15" x14ac:dyDescent="0.55000000000000004">
      <c r="A15" s="37" t="s">
        <v>28</v>
      </c>
    </row>
    <row r="16" spans="1:15" x14ac:dyDescent="0.55000000000000004">
      <c r="B16" s="37" t="s">
        <v>30</v>
      </c>
    </row>
    <row r="17" spans="2:2" x14ac:dyDescent="0.55000000000000004">
      <c r="B17" s="37" t="s">
        <v>29</v>
      </c>
    </row>
    <row r="19" spans="2:2" x14ac:dyDescent="0.55000000000000004">
      <c r="B19" s="37" t="s">
        <v>31</v>
      </c>
    </row>
    <row r="21" spans="2:2" x14ac:dyDescent="0.55000000000000004">
      <c r="B21" s="37" t="s">
        <v>32</v>
      </c>
    </row>
    <row r="23" spans="2:2" x14ac:dyDescent="0.55000000000000004">
      <c r="B23" s="37" t="s">
        <v>33</v>
      </c>
    </row>
    <row r="25" spans="2:2" x14ac:dyDescent="0.55000000000000004">
      <c r="B25" s="37" t="s">
        <v>34</v>
      </c>
    </row>
    <row r="27" spans="2:2" x14ac:dyDescent="0.55000000000000004">
      <c r="B27" s="37" t="s">
        <v>35</v>
      </c>
    </row>
    <row r="29" spans="2:2" x14ac:dyDescent="0.55000000000000004">
      <c r="B29" s="37" t="s">
        <v>36</v>
      </c>
    </row>
    <row r="31" spans="2:2" x14ac:dyDescent="0.55000000000000004">
      <c r="B31" s="37" t="s">
        <v>37</v>
      </c>
    </row>
    <row r="33" spans="2:2" x14ac:dyDescent="0.55000000000000004">
      <c r="B33" s="37" t="s">
        <v>38</v>
      </c>
    </row>
  </sheetData>
  <mergeCells count="1">
    <mergeCell ref="A2:O2"/>
  </mergeCells>
  <phoneticPr fontId="3"/>
  <pageMargins left="0.70866141732283472" right="0.70866141732283472" top="0.94488188976377963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417F-550F-4161-BA28-B94E0BDD9E44}">
  <dimension ref="A1:AH129"/>
  <sheetViews>
    <sheetView tabSelected="1" view="pageBreakPreview" zoomScale="90" zoomScaleNormal="100" zoomScaleSheetLayoutView="90" workbookViewId="0">
      <selection activeCell="C43" sqref="C43:H46"/>
    </sheetView>
  </sheetViews>
  <sheetFormatPr defaultColWidth="8.08203125" defaultRowHeight="13" x14ac:dyDescent="0.55000000000000004"/>
  <cols>
    <col min="1" max="2" width="4" style="1" customWidth="1"/>
    <col min="3" max="3" width="50.4140625" style="1" customWidth="1"/>
    <col min="4" max="4" width="6.75" style="1" customWidth="1"/>
    <col min="5" max="12" width="13.58203125" style="1" customWidth="1"/>
    <col min="13" max="13" width="2.08203125" style="1" customWidth="1"/>
    <col min="14" max="18" width="7.33203125" style="1" customWidth="1"/>
    <col min="19" max="20" width="8.08203125" style="1"/>
    <col min="21" max="23" width="9.5" style="1" customWidth="1"/>
    <col min="24" max="24" width="18.1640625" style="1" customWidth="1"/>
    <col min="25" max="25" width="6.5" style="1" customWidth="1"/>
    <col min="26" max="26" width="8.83203125" style="1" customWidth="1"/>
    <col min="27" max="16384" width="8.08203125" style="1"/>
  </cols>
  <sheetData>
    <row r="1" spans="1:34" x14ac:dyDescent="0.55000000000000004">
      <c r="A1" s="4"/>
      <c r="G1" s="1" t="s">
        <v>0</v>
      </c>
      <c r="I1" s="2">
        <v>10</v>
      </c>
      <c r="J1" s="2"/>
      <c r="K1" s="3" t="s">
        <v>1</v>
      </c>
      <c r="L1" s="3"/>
    </row>
    <row r="2" spans="1:34" ht="18.5" customHeight="1" x14ac:dyDescent="0.55000000000000004">
      <c r="A2" s="4" t="s">
        <v>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</row>
    <row r="3" spans="1:34" ht="17.5" customHeight="1" x14ac:dyDescent="0.55000000000000004">
      <c r="A3" s="186" t="s">
        <v>2</v>
      </c>
      <c r="B3" s="186"/>
      <c r="C3" s="187"/>
      <c r="D3" s="187"/>
      <c r="E3" s="187"/>
      <c r="F3" s="187"/>
      <c r="G3" s="187"/>
      <c r="H3" s="187"/>
      <c r="I3" s="187"/>
      <c r="J3" s="58"/>
      <c r="K3" s="5"/>
      <c r="L3" s="5"/>
      <c r="M3" s="6"/>
      <c r="N3" s="6"/>
    </row>
    <row r="4" spans="1:34" ht="19" x14ac:dyDescent="0.55000000000000004">
      <c r="A4" s="190" t="s">
        <v>91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6"/>
    </row>
    <row r="5" spans="1:34" ht="19.5" customHeight="1" x14ac:dyDescent="0.5500000000000000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</row>
    <row r="6" spans="1:34" ht="19" x14ac:dyDescent="0.55000000000000004">
      <c r="A6" s="7"/>
      <c r="B6" s="7"/>
      <c r="C6" s="8" t="s">
        <v>45</v>
      </c>
      <c r="D6" s="8"/>
      <c r="E6" s="188"/>
      <c r="F6" s="188"/>
      <c r="G6" s="188"/>
      <c r="H6" s="188"/>
      <c r="I6" s="188"/>
      <c r="J6" s="188"/>
      <c r="K6" s="188"/>
      <c r="L6" s="188"/>
      <c r="M6" s="6"/>
      <c r="N6" s="6"/>
      <c r="T6" s="1" t="s">
        <v>47</v>
      </c>
      <c r="V6" s="1" t="str">
        <f>IF(E6="CGS+熱電融通",1,IF(E6="熱電融通",2,IF(E6="CGS単独",3,"ERROR")))</f>
        <v>ERROR</v>
      </c>
      <c r="X6" s="1" t="s">
        <v>48</v>
      </c>
      <c r="Y6" s="1" t="s">
        <v>49</v>
      </c>
      <c r="AA6" s="1" t="s">
        <v>50</v>
      </c>
      <c r="AF6" t="s">
        <v>51</v>
      </c>
      <c r="AG6"/>
      <c r="AH6" s="59"/>
    </row>
    <row r="7" spans="1:34" ht="19" x14ac:dyDescent="0.55000000000000004">
      <c r="A7" s="7"/>
      <c r="B7" s="7"/>
      <c r="C7" s="8" t="str">
        <f>IF(OR(V7=0,V7=2)=TRUE,"中小企業/大企業　：　大企業",IF(V7=1,"中小企業/大企業　：　中小企業",""))</f>
        <v/>
      </c>
      <c r="D7" s="8"/>
      <c r="E7" s="189"/>
      <c r="F7" s="189"/>
      <c r="G7" s="189"/>
      <c r="H7" s="189"/>
      <c r="I7" s="189"/>
      <c r="J7" s="189"/>
      <c r="K7" s="189"/>
      <c r="L7" s="189"/>
      <c r="M7" s="6"/>
      <c r="N7" s="6"/>
      <c r="T7" s="1" t="s">
        <v>53</v>
      </c>
      <c r="V7" s="1" t="str">
        <f>IF(OR(E7="民間企業(中小企業に該当しない事業者)",E7="独立行政法人",E7="国立大学法人",E7="公立大学法人",E7="特別法に基づく法人又は協同組合等",E7="法律により直接設立された法人(資本金・従業員数が中小企業に該当しない法人)",E7="その他公益財団法人東京都環境公社が認めた事業者")=TRUE,0,IF(OR(E7="民間企業(中小企業に該当する事業者)",E7="個人事業主",E7="地方独立行政法人",E7="学校法人",E7="一般社団法人",E7="一般財団法人",E7="公益社団法人",E7="公益財団法人",E7="医療法人",E7="社会福祉法人",E7="法律により直接設立された法人(資本金・従業員数が中小企業に該当する法人)")=TRUE,1,"error"))</f>
        <v>error</v>
      </c>
      <c r="X7" s="1" t="s">
        <v>54</v>
      </c>
      <c r="Y7" s="1" t="s">
        <v>55</v>
      </c>
      <c r="AA7" s="1" t="s">
        <v>56</v>
      </c>
      <c r="AF7" t="s">
        <v>57</v>
      </c>
      <c r="AG7"/>
      <c r="AH7" s="59"/>
    </row>
    <row r="8" spans="1:34" ht="18" x14ac:dyDescent="0.5500000000000000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6"/>
      <c r="N8" s="6"/>
      <c r="AF8" t="s">
        <v>58</v>
      </c>
      <c r="AG8"/>
      <c r="AH8" s="59"/>
    </row>
    <row r="9" spans="1:34" ht="34" customHeight="1" x14ac:dyDescent="0.55000000000000004">
      <c r="A9" s="160" t="s">
        <v>3</v>
      </c>
      <c r="B9" s="161"/>
      <c r="C9" s="161"/>
      <c r="D9" s="162"/>
      <c r="E9" s="145" t="s">
        <v>4</v>
      </c>
      <c r="F9" s="146"/>
      <c r="G9" s="146"/>
      <c r="H9" s="146"/>
      <c r="I9" s="146"/>
      <c r="J9" s="147"/>
      <c r="K9" s="145" t="s">
        <v>60</v>
      </c>
      <c r="L9" s="147"/>
      <c r="M9" s="6"/>
      <c r="N9" s="6"/>
      <c r="AF9" t="s">
        <v>59</v>
      </c>
      <c r="AG9"/>
      <c r="AH9" s="59"/>
    </row>
    <row r="10" spans="1:34" ht="16.5" customHeight="1" x14ac:dyDescent="0.55000000000000004">
      <c r="A10" s="163"/>
      <c r="B10" s="164"/>
      <c r="C10" s="164"/>
      <c r="D10" s="165"/>
      <c r="E10" s="143" t="s">
        <v>92</v>
      </c>
      <c r="F10" s="144"/>
      <c r="G10" s="144" t="s">
        <v>5</v>
      </c>
      <c r="H10" s="144"/>
      <c r="I10" s="144" t="s">
        <v>95</v>
      </c>
      <c r="J10" s="148"/>
      <c r="K10" s="143"/>
      <c r="L10" s="148"/>
      <c r="M10" s="6"/>
      <c r="N10" s="6"/>
      <c r="AF10" t="s">
        <v>61</v>
      </c>
      <c r="AG10"/>
      <c r="AH10" s="59"/>
    </row>
    <row r="11" spans="1:34" ht="18" x14ac:dyDescent="0.55000000000000004">
      <c r="A11" s="166"/>
      <c r="B11" s="167"/>
      <c r="C11" s="167"/>
      <c r="D11" s="168"/>
      <c r="E11" s="56" t="s">
        <v>93</v>
      </c>
      <c r="F11" s="38" t="s">
        <v>94</v>
      </c>
      <c r="G11" s="9" t="s">
        <v>93</v>
      </c>
      <c r="H11" s="10" t="s">
        <v>94</v>
      </c>
      <c r="I11" s="9" t="s">
        <v>93</v>
      </c>
      <c r="J11" s="57" t="s">
        <v>94</v>
      </c>
      <c r="K11" s="56" t="s">
        <v>96</v>
      </c>
      <c r="L11" s="107" t="s">
        <v>94</v>
      </c>
      <c r="M11" s="6"/>
      <c r="N11" s="6"/>
      <c r="AF11" t="s">
        <v>62</v>
      </c>
      <c r="AG11"/>
      <c r="AH11" s="59"/>
    </row>
    <row r="12" spans="1:34" ht="15.5" customHeight="1" x14ac:dyDescent="0.55000000000000004">
      <c r="A12" s="127" t="s">
        <v>6</v>
      </c>
      <c r="B12" s="170" t="s">
        <v>63</v>
      </c>
      <c r="C12" s="171"/>
      <c r="D12" s="55"/>
      <c r="E12" s="11" t="s">
        <v>7</v>
      </c>
      <c r="F12" s="39"/>
      <c r="G12" s="12" t="s">
        <v>7</v>
      </c>
      <c r="H12" s="73"/>
      <c r="I12" s="26">
        <f>IF(COUNT(I13:I27)=0,"",SUM(I13:I27))</f>
        <v>0</v>
      </c>
      <c r="J12" s="26">
        <f>IF(COUNT(J13:J27)=0,"",SUM(J13:J27))</f>
        <v>0</v>
      </c>
      <c r="K12" s="62">
        <f>IF(I12="","",ROUNDDOWN(I12,0))</f>
        <v>0</v>
      </c>
      <c r="L12" s="96">
        <f>IF(J12="","",ROUNDDOWN(J12,0))</f>
        <v>0</v>
      </c>
      <c r="N12" s="13" t="s">
        <v>8</v>
      </c>
      <c r="AF12" t="s">
        <v>64</v>
      </c>
      <c r="AG12"/>
      <c r="AH12" s="59"/>
    </row>
    <row r="13" spans="1:34" ht="15.5" customHeight="1" x14ac:dyDescent="0.55000000000000004">
      <c r="A13" s="128"/>
      <c r="B13" s="158"/>
      <c r="C13" s="60" t="s">
        <v>65</v>
      </c>
      <c r="D13" s="61"/>
      <c r="E13" s="14"/>
      <c r="F13" s="40"/>
      <c r="G13" s="15"/>
      <c r="H13" s="74"/>
      <c r="I13" s="23" t="str">
        <f>IF(E13="","",E13*G13)</f>
        <v/>
      </c>
      <c r="J13" s="81"/>
      <c r="K13" s="179"/>
      <c r="L13" s="180"/>
      <c r="N13" s="16"/>
      <c r="O13" s="16"/>
      <c r="P13" s="16"/>
      <c r="Q13" s="16"/>
      <c r="R13" s="16"/>
      <c r="U13" s="169"/>
      <c r="V13" s="169"/>
      <c r="W13" s="169"/>
      <c r="X13" s="17"/>
      <c r="Y13" s="17"/>
      <c r="AF13" t="s">
        <v>66</v>
      </c>
      <c r="AG13"/>
      <c r="AH13" s="59"/>
    </row>
    <row r="14" spans="1:34" ht="15.5" customHeight="1" x14ac:dyDescent="0.55000000000000004">
      <c r="A14" s="128"/>
      <c r="B14" s="158"/>
      <c r="C14" s="60"/>
      <c r="D14" s="61"/>
      <c r="E14" s="14"/>
      <c r="F14" s="40"/>
      <c r="G14" s="15"/>
      <c r="H14" s="74"/>
      <c r="I14" s="23">
        <f>IF(E14="",0,E14*G14)</f>
        <v>0</v>
      </c>
      <c r="J14" s="23">
        <f>IF(F14="",0,F14*H14)</f>
        <v>0</v>
      </c>
      <c r="K14" s="181"/>
      <c r="L14" s="182"/>
      <c r="N14" s="16"/>
      <c r="O14" s="16"/>
      <c r="P14" s="16"/>
      <c r="Q14" s="16"/>
      <c r="R14" s="16"/>
      <c r="AF14" t="s">
        <v>68</v>
      </c>
      <c r="AG14"/>
      <c r="AH14" s="59"/>
    </row>
    <row r="15" spans="1:34" ht="15.5" customHeight="1" x14ac:dyDescent="0.55000000000000004">
      <c r="A15" s="128"/>
      <c r="B15" s="158"/>
      <c r="C15" s="60"/>
      <c r="D15" s="61"/>
      <c r="E15" s="14"/>
      <c r="F15" s="40"/>
      <c r="G15" s="15"/>
      <c r="H15" s="74"/>
      <c r="I15" s="23" t="str">
        <f t="shared" ref="I15:J35" si="0">IF(E15="","",E15*G15)</f>
        <v/>
      </c>
      <c r="J15" s="23" t="str">
        <f t="shared" si="0"/>
        <v/>
      </c>
      <c r="K15" s="181"/>
      <c r="L15" s="182"/>
      <c r="N15" s="18"/>
      <c r="O15" s="18"/>
      <c r="P15" s="18"/>
      <c r="Q15" s="18"/>
      <c r="R15" s="18"/>
      <c r="T15" s="1" t="s">
        <v>96</v>
      </c>
      <c r="AF15" t="s">
        <v>70</v>
      </c>
      <c r="AG15"/>
      <c r="AH15" s="59"/>
    </row>
    <row r="16" spans="1:34" ht="15.5" customHeight="1" x14ac:dyDescent="0.55000000000000004">
      <c r="A16" s="128"/>
      <c r="B16" s="158"/>
      <c r="C16" s="60"/>
      <c r="D16" s="61"/>
      <c r="E16" s="14"/>
      <c r="F16" s="40"/>
      <c r="G16" s="15"/>
      <c r="H16" s="74"/>
      <c r="I16" s="23" t="str">
        <f t="shared" si="0"/>
        <v/>
      </c>
      <c r="J16" s="23" t="str">
        <f t="shared" si="0"/>
        <v/>
      </c>
      <c r="K16" s="181"/>
      <c r="L16" s="182"/>
      <c r="N16" s="18"/>
      <c r="O16" s="18"/>
      <c r="P16" s="18"/>
      <c r="Q16" s="18"/>
      <c r="R16" s="18"/>
      <c r="U16" s="17" t="s">
        <v>9</v>
      </c>
      <c r="V16" s="17" t="s">
        <v>10</v>
      </c>
      <c r="W16" s="17" t="s">
        <v>71</v>
      </c>
      <c r="Y16" s="17"/>
      <c r="Z16" s="17"/>
      <c r="AF16" t="s">
        <v>72</v>
      </c>
      <c r="AG16"/>
      <c r="AH16" s="59"/>
    </row>
    <row r="17" spans="1:34" ht="15.5" customHeight="1" x14ac:dyDescent="0.55000000000000004">
      <c r="A17" s="128"/>
      <c r="B17" s="158"/>
      <c r="C17" s="60"/>
      <c r="D17" s="61"/>
      <c r="E17" s="14"/>
      <c r="F17" s="40"/>
      <c r="G17" s="15"/>
      <c r="H17" s="74"/>
      <c r="I17" s="23" t="str">
        <f t="shared" si="0"/>
        <v/>
      </c>
      <c r="J17" s="23" t="str">
        <f t="shared" si="0"/>
        <v/>
      </c>
      <c r="K17" s="181"/>
      <c r="L17" s="182"/>
      <c r="N17" s="18"/>
      <c r="O17" s="18"/>
      <c r="P17" s="18"/>
      <c r="Q17" s="18"/>
      <c r="R17" s="18"/>
      <c r="T17" s="1" t="s">
        <v>74</v>
      </c>
      <c r="U17" s="19" t="str">
        <f>IF(AND(V6=1,V7=0)=TRUE,IF(K37*1/2&gt;400000,400000,ROUNDDOWN(K37*1/2,0)),"")</f>
        <v/>
      </c>
      <c r="V17" s="19" t="str">
        <f>IF(OR(AND(V6=2,V7=0)=TRUE,AND(V6=1,V7=0)=TRUE)=TRUE,IF(K38*1/2&gt;100000,100000,ROUNDDOWN(K38*1/2,0)),"")</f>
        <v/>
      </c>
      <c r="W17" s="19" t="str">
        <f>IF(AND(V6=3,V7=0)*TRUE,IF(K37*1/4&gt;200000,200000,ROUNDDOWN(K37*1/4,0)),"")</f>
        <v/>
      </c>
      <c r="Z17" s="19"/>
      <c r="AF17" t="s">
        <v>75</v>
      </c>
      <c r="AG17"/>
      <c r="AH17" s="59"/>
    </row>
    <row r="18" spans="1:34" ht="15.5" customHeight="1" x14ac:dyDescent="0.55000000000000004">
      <c r="A18" s="128"/>
      <c r="B18" s="158"/>
      <c r="C18" s="60"/>
      <c r="D18" s="61"/>
      <c r="E18" s="14"/>
      <c r="F18" s="40"/>
      <c r="G18" s="15"/>
      <c r="H18" s="74"/>
      <c r="I18" s="23" t="str">
        <f t="shared" si="0"/>
        <v/>
      </c>
      <c r="J18" s="23" t="str">
        <f t="shared" si="0"/>
        <v/>
      </c>
      <c r="K18" s="181"/>
      <c r="L18" s="182"/>
      <c r="M18" s="6"/>
      <c r="N18" s="6"/>
      <c r="T18" s="1" t="s">
        <v>76</v>
      </c>
      <c r="U18" s="19" t="str">
        <f>IF(AND(V6=1,V7=1)=TRUE,IF(K37*1/2&gt;400000,400000,ROUNDDOWN(K37*1/2,0)),"")</f>
        <v/>
      </c>
      <c r="V18" s="19" t="str">
        <f>IF(OR(AND(V6=2,V7=1)=TRUE,AND(V6=1,V7=1)=TRUE)=TRUE,IF(K38*1/2&gt;100000,100000,ROUNDDOWN(K38*1/2,0)),"")</f>
        <v/>
      </c>
      <c r="W18" s="19" t="str">
        <f>IF(AND(V6=3,V7=1)=TRUE,IF(K37*1/2&gt;400000,400000,ROUNDDOWN(K37*1/2,0)),"")</f>
        <v/>
      </c>
      <c r="AF18" t="s">
        <v>77</v>
      </c>
      <c r="AG18"/>
      <c r="AH18" s="59"/>
    </row>
    <row r="19" spans="1:34" ht="15.5" customHeight="1" x14ac:dyDescent="0.55000000000000004">
      <c r="A19" s="128"/>
      <c r="B19" s="158"/>
      <c r="C19" s="60"/>
      <c r="D19" s="61"/>
      <c r="E19" s="14"/>
      <c r="F19" s="40"/>
      <c r="G19" s="15"/>
      <c r="H19" s="74"/>
      <c r="I19" s="23" t="str">
        <f t="shared" si="0"/>
        <v/>
      </c>
      <c r="J19" s="23" t="str">
        <f t="shared" si="0"/>
        <v/>
      </c>
      <c r="K19" s="181"/>
      <c r="L19" s="182"/>
      <c r="M19" s="6"/>
      <c r="N19" s="6"/>
      <c r="U19" s="19"/>
      <c r="W19" s="20"/>
      <c r="X19" s="20"/>
      <c r="Z19" s="19"/>
      <c r="AB19" s="20"/>
      <c r="AC19" s="20"/>
      <c r="AF19" t="s">
        <v>78</v>
      </c>
      <c r="AG19"/>
      <c r="AH19" s="59"/>
    </row>
    <row r="20" spans="1:34" ht="15.5" customHeight="1" x14ac:dyDescent="0.55000000000000004">
      <c r="A20" s="128"/>
      <c r="B20" s="158"/>
      <c r="C20" s="60"/>
      <c r="D20" s="61"/>
      <c r="E20" s="14"/>
      <c r="F20" s="40"/>
      <c r="G20" s="15"/>
      <c r="H20" s="74"/>
      <c r="I20" s="23" t="str">
        <f t="shared" si="0"/>
        <v/>
      </c>
      <c r="J20" s="23" t="str">
        <f t="shared" si="0"/>
        <v/>
      </c>
      <c r="K20" s="181"/>
      <c r="L20" s="182"/>
      <c r="M20" s="6"/>
      <c r="N20" s="6"/>
      <c r="W20" s="21"/>
      <c r="X20" s="21"/>
      <c r="AB20" s="21"/>
      <c r="AC20" s="21"/>
      <c r="AF20" t="s">
        <v>52</v>
      </c>
      <c r="AG20"/>
      <c r="AH20" s="59"/>
    </row>
    <row r="21" spans="1:34" ht="15.5" customHeight="1" x14ac:dyDescent="0.55000000000000004">
      <c r="A21" s="128"/>
      <c r="B21" s="158"/>
      <c r="C21" s="60"/>
      <c r="D21" s="61"/>
      <c r="E21" s="14"/>
      <c r="F21" s="40"/>
      <c r="G21" s="15"/>
      <c r="H21" s="74"/>
      <c r="I21" s="23" t="str">
        <f t="shared" si="0"/>
        <v/>
      </c>
      <c r="J21" s="23" t="str">
        <f t="shared" si="0"/>
        <v/>
      </c>
      <c r="K21" s="181"/>
      <c r="L21" s="182"/>
      <c r="M21" s="6"/>
      <c r="N21" s="6"/>
      <c r="W21" s="21"/>
      <c r="X21" s="21"/>
      <c r="AB21" s="21"/>
      <c r="AC21" s="21"/>
      <c r="AF21" t="s">
        <v>79</v>
      </c>
      <c r="AG21"/>
      <c r="AH21" s="59"/>
    </row>
    <row r="22" spans="1:34" ht="15.5" customHeight="1" x14ac:dyDescent="0.55000000000000004">
      <c r="A22" s="128"/>
      <c r="B22" s="158"/>
      <c r="C22" s="60" t="s">
        <v>82</v>
      </c>
      <c r="D22" s="61"/>
      <c r="E22" s="14"/>
      <c r="F22" s="40"/>
      <c r="G22" s="15"/>
      <c r="H22" s="74"/>
      <c r="I22" s="23" t="str">
        <f t="shared" si="0"/>
        <v/>
      </c>
      <c r="J22" s="23" t="str">
        <f t="shared" si="0"/>
        <v/>
      </c>
      <c r="K22" s="181"/>
      <c r="L22" s="182"/>
      <c r="M22" s="6"/>
      <c r="N22" s="6"/>
      <c r="T22" s="1" t="s">
        <v>43</v>
      </c>
      <c r="AF22" t="s">
        <v>80</v>
      </c>
      <c r="AG22"/>
      <c r="AH22" s="59"/>
    </row>
    <row r="23" spans="1:34" ht="15.5" customHeight="1" x14ac:dyDescent="0.55000000000000004">
      <c r="A23" s="128"/>
      <c r="B23" s="158"/>
      <c r="C23" s="60"/>
      <c r="D23" s="61"/>
      <c r="E23" s="14"/>
      <c r="F23" s="40"/>
      <c r="G23" s="15"/>
      <c r="H23" s="74"/>
      <c r="I23" s="23" t="str">
        <f t="shared" si="0"/>
        <v/>
      </c>
      <c r="J23" s="23" t="str">
        <f t="shared" si="0"/>
        <v/>
      </c>
      <c r="K23" s="181"/>
      <c r="L23" s="182"/>
      <c r="M23" s="6"/>
      <c r="N23" s="6"/>
      <c r="U23" s="17" t="s">
        <v>9</v>
      </c>
      <c r="V23" s="17" t="s">
        <v>10</v>
      </c>
      <c r="W23" s="17" t="s">
        <v>71</v>
      </c>
      <c r="AF23" t="s">
        <v>81</v>
      </c>
      <c r="AG23"/>
      <c r="AH23" s="59"/>
    </row>
    <row r="24" spans="1:34" ht="15.5" customHeight="1" x14ac:dyDescent="0.55000000000000004">
      <c r="A24" s="128"/>
      <c r="B24" s="158"/>
      <c r="C24" s="60"/>
      <c r="D24" s="61"/>
      <c r="E24" s="22"/>
      <c r="F24" s="41"/>
      <c r="G24" s="15"/>
      <c r="H24" s="74"/>
      <c r="I24" s="23" t="str">
        <f t="shared" si="0"/>
        <v/>
      </c>
      <c r="J24" s="23" t="str">
        <f t="shared" si="0"/>
        <v/>
      </c>
      <c r="K24" s="181"/>
      <c r="L24" s="182"/>
      <c r="M24" s="6"/>
      <c r="N24" s="6"/>
      <c r="T24" s="1" t="s">
        <v>74</v>
      </c>
      <c r="U24" s="19" t="str">
        <f>IF(AND(V6=1,V7=0)=TRUE,IF(L37*1/2&gt;400000,400000,ROUNDDOWN(L37*1/2,0)),"")</f>
        <v/>
      </c>
      <c r="V24" s="19" t="str">
        <f>IF(OR(AND(V6=2,V7=0)=TRUE,AND(V6=1,V7=0)=TRUE)=TRUE,IF(L38*1/2&gt;100000,100000,ROUNDDOWN(L38*1/2,0)),"")</f>
        <v/>
      </c>
      <c r="W24" s="19" t="str">
        <f>IF(AND(V6=3,V7=0)*TRUE,IF(L37*1/4&gt;200000,200000,ROUNDDOWN(L37*1/4,0)),"")</f>
        <v/>
      </c>
    </row>
    <row r="25" spans="1:34" ht="15.5" customHeight="1" x14ac:dyDescent="0.55000000000000004">
      <c r="A25" s="128"/>
      <c r="B25" s="158"/>
      <c r="C25" s="60"/>
      <c r="D25" s="61"/>
      <c r="E25" s="22"/>
      <c r="F25" s="41"/>
      <c r="G25" s="15"/>
      <c r="H25" s="74"/>
      <c r="I25" s="23" t="str">
        <f t="shared" si="0"/>
        <v/>
      </c>
      <c r="J25" s="23" t="str">
        <f t="shared" si="0"/>
        <v/>
      </c>
      <c r="K25" s="181"/>
      <c r="L25" s="182"/>
      <c r="M25" s="6"/>
      <c r="N25" s="6"/>
      <c r="T25" s="1" t="s">
        <v>76</v>
      </c>
      <c r="U25" s="19" t="str">
        <f>IF(AND(V6=1,V7=1)=TRUE,IF(L37*1/2&gt;400000,400000,ROUNDDOWN(L37*1/2,0)),"")</f>
        <v/>
      </c>
      <c r="V25" s="19" t="str">
        <f>IF(OR(AND(V6=2,V7=1)=TRUE,AND(V6=1,V7=1)=TRUE)=TRUE,IF(L38*1/2&gt;100000,100000,ROUNDDOWN(L38*1/2,0)),"")</f>
        <v/>
      </c>
      <c r="W25" s="19" t="str">
        <f>IF(AND(V6=3,V7=1)=TRUE,IF(L37*1/2&gt;400000,400000,ROUNDDOWN(L37*1/2,0)),"")</f>
        <v/>
      </c>
    </row>
    <row r="26" spans="1:34" ht="15.5" customHeight="1" x14ac:dyDescent="0.55000000000000004">
      <c r="A26" s="128"/>
      <c r="B26" s="158"/>
      <c r="C26" s="60"/>
      <c r="D26" s="61"/>
      <c r="E26" s="22"/>
      <c r="F26" s="41"/>
      <c r="G26" s="15"/>
      <c r="H26" s="74"/>
      <c r="I26" s="23" t="str">
        <f t="shared" si="0"/>
        <v/>
      </c>
      <c r="J26" s="23" t="str">
        <f t="shared" si="0"/>
        <v/>
      </c>
      <c r="K26" s="181"/>
      <c r="L26" s="182"/>
      <c r="M26" s="6"/>
      <c r="N26" s="6"/>
      <c r="U26" s="19"/>
      <c r="W26" s="20"/>
      <c r="AF26" s="1" t="s">
        <v>46</v>
      </c>
    </row>
    <row r="27" spans="1:34" ht="15.5" customHeight="1" x14ac:dyDescent="0.55000000000000004">
      <c r="A27" s="128"/>
      <c r="B27" s="185"/>
      <c r="C27" s="60"/>
      <c r="D27" s="61"/>
      <c r="E27" s="22"/>
      <c r="F27" s="41"/>
      <c r="G27" s="15"/>
      <c r="H27" s="74"/>
      <c r="I27" s="23" t="str">
        <f t="shared" si="0"/>
        <v/>
      </c>
      <c r="J27" s="23" t="str">
        <f t="shared" si="0"/>
        <v/>
      </c>
      <c r="K27" s="183"/>
      <c r="L27" s="184"/>
      <c r="M27" s="6"/>
      <c r="N27" s="6"/>
      <c r="AF27" s="1" t="s">
        <v>83</v>
      </c>
    </row>
    <row r="28" spans="1:34" ht="15.5" customHeight="1" x14ac:dyDescent="0.55000000000000004">
      <c r="A28" s="128"/>
      <c r="B28" s="170" t="s">
        <v>11</v>
      </c>
      <c r="C28" s="171"/>
      <c r="D28" s="55"/>
      <c r="E28" s="24" t="s">
        <v>7</v>
      </c>
      <c r="F28" s="42"/>
      <c r="G28" s="25" t="s">
        <v>7</v>
      </c>
      <c r="H28" s="75"/>
      <c r="I28" s="26" t="str">
        <f>IF(COUNT(I29:I35)=0,"",SUM(I29:I35))</f>
        <v/>
      </c>
      <c r="J28" s="26" t="str">
        <f>IF(COUNT(J29:J35)=0,"",SUM(J29:J35))</f>
        <v/>
      </c>
      <c r="K28" s="62" t="str">
        <f>IF(I28="","",ROUNDDOWN(I28,0))</f>
        <v/>
      </c>
      <c r="L28" s="96" t="str">
        <f>IF(J28="","",ROUNDDOWN(J28,0))</f>
        <v/>
      </c>
      <c r="M28" s="6"/>
      <c r="N28" s="6"/>
      <c r="AF28" s="1" t="s">
        <v>71</v>
      </c>
    </row>
    <row r="29" spans="1:34" ht="15.5" customHeight="1" x14ac:dyDescent="0.55000000000000004">
      <c r="A29" s="128"/>
      <c r="B29" s="158"/>
      <c r="C29" s="60"/>
      <c r="D29" s="61"/>
      <c r="E29" s="14"/>
      <c r="F29" s="40"/>
      <c r="G29" s="15"/>
      <c r="H29" s="74"/>
      <c r="I29" s="23" t="str">
        <f t="shared" si="0"/>
        <v/>
      </c>
      <c r="J29" s="23" t="str">
        <f t="shared" si="0"/>
        <v/>
      </c>
      <c r="K29" s="173"/>
      <c r="L29" s="174"/>
      <c r="M29" s="6"/>
      <c r="N29" s="6"/>
    </row>
    <row r="30" spans="1:34" ht="15.5" customHeight="1" x14ac:dyDescent="0.55000000000000004">
      <c r="A30" s="128"/>
      <c r="B30" s="158"/>
      <c r="C30" s="60"/>
      <c r="D30" s="61"/>
      <c r="E30" s="14"/>
      <c r="F30" s="40"/>
      <c r="G30" s="15"/>
      <c r="H30" s="74"/>
      <c r="I30" s="23" t="str">
        <f t="shared" si="0"/>
        <v/>
      </c>
      <c r="J30" s="23" t="str">
        <f t="shared" si="0"/>
        <v/>
      </c>
      <c r="K30" s="175"/>
      <c r="L30" s="176"/>
      <c r="M30" s="6"/>
      <c r="N30" s="6"/>
    </row>
    <row r="31" spans="1:34" ht="15.5" customHeight="1" x14ac:dyDescent="0.55000000000000004">
      <c r="A31" s="128"/>
      <c r="B31" s="158"/>
      <c r="C31" s="60"/>
      <c r="D31" s="61"/>
      <c r="E31" s="14"/>
      <c r="F31" s="40"/>
      <c r="G31" s="15"/>
      <c r="H31" s="74"/>
      <c r="I31" s="23" t="str">
        <f t="shared" si="0"/>
        <v/>
      </c>
      <c r="J31" s="23" t="str">
        <f t="shared" si="0"/>
        <v/>
      </c>
      <c r="K31" s="175"/>
      <c r="L31" s="176"/>
      <c r="M31" s="6"/>
      <c r="N31" s="6"/>
      <c r="AF31" s="1" t="s">
        <v>67</v>
      </c>
    </row>
    <row r="32" spans="1:34" ht="15.5" customHeight="1" x14ac:dyDescent="0.55000000000000004">
      <c r="A32" s="128"/>
      <c r="B32" s="158"/>
      <c r="C32" s="60"/>
      <c r="D32" s="61"/>
      <c r="E32" s="14"/>
      <c r="F32" s="40"/>
      <c r="G32" s="15"/>
      <c r="H32" s="74"/>
      <c r="I32" s="23" t="str">
        <f t="shared" si="0"/>
        <v/>
      </c>
      <c r="J32" s="23" t="str">
        <f t="shared" si="0"/>
        <v/>
      </c>
      <c r="K32" s="175"/>
      <c r="L32" s="176"/>
      <c r="M32" s="6"/>
      <c r="N32" s="6"/>
      <c r="AF32" s="1" t="s">
        <v>69</v>
      </c>
    </row>
    <row r="33" spans="1:32" ht="15.5" customHeight="1" x14ac:dyDescent="0.55000000000000004">
      <c r="A33" s="128"/>
      <c r="B33" s="158"/>
      <c r="C33" s="60"/>
      <c r="D33" s="61"/>
      <c r="E33" s="14"/>
      <c r="F33" s="40"/>
      <c r="G33" s="15"/>
      <c r="H33" s="74"/>
      <c r="I33" s="23" t="str">
        <f t="shared" si="0"/>
        <v/>
      </c>
      <c r="J33" s="23" t="str">
        <f t="shared" si="0"/>
        <v/>
      </c>
      <c r="K33" s="175"/>
      <c r="L33" s="176"/>
      <c r="M33" s="6"/>
      <c r="N33" s="6"/>
      <c r="AF33" s="1" t="s">
        <v>73</v>
      </c>
    </row>
    <row r="34" spans="1:32" ht="15.5" customHeight="1" x14ac:dyDescent="0.55000000000000004">
      <c r="A34" s="128"/>
      <c r="B34" s="158"/>
      <c r="C34" s="60"/>
      <c r="D34" s="61"/>
      <c r="E34" s="14"/>
      <c r="F34" s="40"/>
      <c r="G34" s="15"/>
      <c r="H34" s="74"/>
      <c r="I34" s="23" t="str">
        <f t="shared" si="0"/>
        <v/>
      </c>
      <c r="J34" s="23" t="str">
        <f t="shared" si="0"/>
        <v/>
      </c>
      <c r="K34" s="175"/>
      <c r="L34" s="176"/>
      <c r="M34" s="6"/>
      <c r="N34" s="6"/>
    </row>
    <row r="35" spans="1:32" ht="15.5" customHeight="1" thickBot="1" x14ac:dyDescent="0.6">
      <c r="A35" s="128"/>
      <c r="B35" s="172"/>
      <c r="C35" s="60"/>
      <c r="D35" s="61"/>
      <c r="E35" s="14"/>
      <c r="F35" s="40"/>
      <c r="G35" s="15"/>
      <c r="H35" s="74"/>
      <c r="I35" s="23" t="str">
        <f t="shared" si="0"/>
        <v/>
      </c>
      <c r="J35" s="23" t="str">
        <f t="shared" si="0"/>
        <v/>
      </c>
      <c r="K35" s="177"/>
      <c r="L35" s="178"/>
      <c r="M35" s="6"/>
      <c r="N35" s="6"/>
      <c r="AF35" s="1" t="s">
        <v>67</v>
      </c>
    </row>
    <row r="36" spans="1:32" ht="15.5" customHeight="1" thickTop="1" x14ac:dyDescent="0.55000000000000004">
      <c r="A36" s="128"/>
      <c r="B36" s="130" t="s">
        <v>84</v>
      </c>
      <c r="C36" s="131"/>
      <c r="D36" s="132"/>
      <c r="E36" s="100"/>
      <c r="F36" s="29"/>
      <c r="G36" s="29"/>
      <c r="H36" s="76"/>
      <c r="I36" s="46" t="str">
        <f>IF(SUM(I37:I38)&gt;0,SUM(I37:I38),"")</f>
        <v/>
      </c>
      <c r="J36" s="46" t="str">
        <f>IF(SUM(J37:J38)&gt;0,SUM(J37:J38),"")</f>
        <v/>
      </c>
      <c r="K36" s="63" t="str">
        <f>IF(SUM(K37:K38)&gt;0,SUM(K37:K38),"")</f>
        <v/>
      </c>
      <c r="L36" s="97" t="str">
        <f>IF(SUM(L37:L38)&gt;0,SUM(L37:L38),"")</f>
        <v/>
      </c>
      <c r="M36" s="6"/>
      <c r="N36" s="6"/>
      <c r="AF36" s="1" t="s">
        <v>69</v>
      </c>
    </row>
    <row r="37" spans="1:32" ht="15.5" customHeight="1" x14ac:dyDescent="0.55000000000000004">
      <c r="A37" s="128"/>
      <c r="B37" s="99"/>
      <c r="C37" s="133" t="s">
        <v>13</v>
      </c>
      <c r="D37" s="134"/>
      <c r="E37" s="101"/>
      <c r="F37" s="30"/>
      <c r="G37" s="30"/>
      <c r="H37" s="77"/>
      <c r="I37" s="82" t="str">
        <f>IF(I12&gt;0,I12,"")</f>
        <v/>
      </c>
      <c r="J37" s="82" t="str">
        <f>IF(J12&gt;0,J12,"")</f>
        <v/>
      </c>
      <c r="K37" s="64" t="str">
        <f>IF(K12&gt;0,K12,"")</f>
        <v/>
      </c>
      <c r="L37" s="52" t="str">
        <f>IF(L12&gt;0,L12,"")</f>
        <v/>
      </c>
      <c r="M37" s="6"/>
      <c r="AF37" s="1" t="s">
        <v>73</v>
      </c>
    </row>
    <row r="38" spans="1:32" ht="15.5" customHeight="1" thickBot="1" x14ac:dyDescent="0.6">
      <c r="A38" s="128"/>
      <c r="B38" s="102"/>
      <c r="C38" s="135" t="s">
        <v>14</v>
      </c>
      <c r="D38" s="136"/>
      <c r="E38" s="101"/>
      <c r="F38" s="30"/>
      <c r="G38" s="30"/>
      <c r="H38" s="78"/>
      <c r="I38" s="83" t="str">
        <f>IF(I28&gt;0,I28,"")</f>
        <v/>
      </c>
      <c r="J38" s="83" t="str">
        <f>IF(J28&gt;0,J28,"")</f>
        <v/>
      </c>
      <c r="K38" s="65" t="str">
        <f>IF(K28&gt;0,K28,"")</f>
        <v/>
      </c>
      <c r="L38" s="53" t="str">
        <f>IF(L28&gt;0,L28,"")</f>
        <v/>
      </c>
      <c r="M38" s="6"/>
      <c r="N38" s="6"/>
      <c r="AF38" s="1" t="s">
        <v>85</v>
      </c>
    </row>
    <row r="39" spans="1:32" ht="15.5" customHeight="1" thickTop="1" x14ac:dyDescent="0.55000000000000004">
      <c r="A39" s="128"/>
      <c r="B39" s="149" t="s">
        <v>86</v>
      </c>
      <c r="C39" s="150"/>
      <c r="D39" s="150"/>
      <c r="E39" s="150"/>
      <c r="F39" s="150"/>
      <c r="G39" s="150"/>
      <c r="H39" s="150"/>
      <c r="I39" s="150"/>
      <c r="J39" s="151"/>
      <c r="K39" s="66">
        <f>SUM(K40:K41)</f>
        <v>0</v>
      </c>
      <c r="L39" s="108">
        <f>SUM(L40:L41)</f>
        <v>0</v>
      </c>
      <c r="M39" s="6"/>
      <c r="N39" s="6"/>
    </row>
    <row r="40" spans="1:32" ht="15.5" customHeight="1" x14ac:dyDescent="0.55000000000000004">
      <c r="A40" s="128"/>
      <c r="B40" s="154"/>
      <c r="C40" s="133" t="s">
        <v>13</v>
      </c>
      <c r="D40" s="152"/>
      <c r="E40" s="152"/>
      <c r="F40" s="152"/>
      <c r="G40" s="152"/>
      <c r="H40" s="152"/>
      <c r="I40" s="152"/>
      <c r="J40" s="134"/>
      <c r="K40" s="67" t="str">
        <f>IF(K37="","",SUM(U17:U18,W17:W18))</f>
        <v/>
      </c>
      <c r="L40" s="109" t="str">
        <f>IF(L37="","",SUM(U24:U25,W24:W25))</f>
        <v/>
      </c>
      <c r="M40" s="6"/>
      <c r="N40" s="6"/>
    </row>
    <row r="41" spans="1:32" ht="15.5" customHeight="1" thickBot="1" x14ac:dyDescent="0.6">
      <c r="A41" s="129"/>
      <c r="B41" s="154"/>
      <c r="C41" s="135" t="s">
        <v>14</v>
      </c>
      <c r="D41" s="153"/>
      <c r="E41" s="153"/>
      <c r="F41" s="153"/>
      <c r="G41" s="153"/>
      <c r="H41" s="153"/>
      <c r="I41" s="153"/>
      <c r="J41" s="136"/>
      <c r="K41" s="95" t="str">
        <f>IF(K38="","",SUM(V17:V18))</f>
        <v/>
      </c>
      <c r="L41" s="110" t="str">
        <f>IF(L38="","",SUM(V24:V25))</f>
        <v/>
      </c>
      <c r="M41" s="6"/>
      <c r="N41" s="27" t="s">
        <v>12</v>
      </c>
      <c r="P41" s="17"/>
    </row>
    <row r="42" spans="1:32" ht="15.5" customHeight="1" thickTop="1" x14ac:dyDescent="0.55000000000000004">
      <c r="A42" s="137" t="s">
        <v>15</v>
      </c>
      <c r="B42" s="155" t="s">
        <v>16</v>
      </c>
      <c r="C42" s="156"/>
      <c r="D42" s="68"/>
      <c r="E42" s="48" t="s">
        <v>7</v>
      </c>
      <c r="F42" s="49"/>
      <c r="G42" s="50" t="s">
        <v>7</v>
      </c>
      <c r="H42" s="79"/>
      <c r="I42" s="51" t="str">
        <f>IF(COUNT(I43:I49)=0,"",SUM(I43:I49))</f>
        <v/>
      </c>
      <c r="J42" s="51" t="str">
        <f>IF(COUNT(J43:J49)=0,"",SUM(J43:J49))</f>
        <v/>
      </c>
      <c r="K42" s="121"/>
      <c r="L42" s="122"/>
      <c r="N42" s="6"/>
    </row>
    <row r="43" spans="1:32" ht="15.5" customHeight="1" x14ac:dyDescent="0.55000000000000004">
      <c r="A43" s="128"/>
      <c r="B43" s="158"/>
      <c r="C43" s="69"/>
      <c r="D43" s="54"/>
      <c r="E43" s="31"/>
      <c r="F43" s="43"/>
      <c r="G43" s="32"/>
      <c r="H43" s="80"/>
      <c r="I43" s="23" t="str">
        <f t="shared" ref="I43:J49" si="1">IF(E43="","",E43*G43)</f>
        <v/>
      </c>
      <c r="J43" s="23" t="str">
        <f t="shared" si="1"/>
        <v/>
      </c>
      <c r="K43" s="123"/>
      <c r="L43" s="124"/>
      <c r="N43" s="6"/>
    </row>
    <row r="44" spans="1:32" ht="15.5" customHeight="1" x14ac:dyDescent="0.55000000000000004">
      <c r="A44" s="128"/>
      <c r="B44" s="158"/>
      <c r="C44" s="69"/>
      <c r="D44" s="70"/>
      <c r="E44" s="33"/>
      <c r="F44" s="44"/>
      <c r="G44" s="15"/>
      <c r="H44" s="74"/>
      <c r="I44" s="23" t="str">
        <f t="shared" si="1"/>
        <v/>
      </c>
      <c r="J44" s="23" t="str">
        <f t="shared" si="1"/>
        <v/>
      </c>
      <c r="K44" s="123"/>
      <c r="L44" s="124"/>
      <c r="N44" s="6"/>
    </row>
    <row r="45" spans="1:32" ht="15.5" customHeight="1" x14ac:dyDescent="0.55000000000000004">
      <c r="A45" s="128"/>
      <c r="B45" s="158"/>
      <c r="C45" s="69"/>
      <c r="D45" s="70"/>
      <c r="E45" s="33"/>
      <c r="F45" s="44"/>
      <c r="G45" s="15"/>
      <c r="H45" s="74"/>
      <c r="I45" s="23" t="str">
        <f t="shared" si="1"/>
        <v/>
      </c>
      <c r="J45" s="23" t="str">
        <f t="shared" si="1"/>
        <v/>
      </c>
      <c r="K45" s="123"/>
      <c r="L45" s="124"/>
      <c r="N45" s="6"/>
    </row>
    <row r="46" spans="1:32" ht="15.5" customHeight="1" x14ac:dyDescent="0.55000000000000004">
      <c r="A46" s="128"/>
      <c r="B46" s="158"/>
      <c r="C46" s="69"/>
      <c r="D46" s="70"/>
      <c r="E46" s="33"/>
      <c r="F46" s="44"/>
      <c r="G46" s="15"/>
      <c r="H46" s="74"/>
      <c r="I46" s="23" t="str">
        <f t="shared" si="1"/>
        <v/>
      </c>
      <c r="J46" s="23" t="str">
        <f t="shared" si="1"/>
        <v/>
      </c>
      <c r="K46" s="123"/>
      <c r="L46" s="124"/>
      <c r="N46" s="6"/>
    </row>
    <row r="47" spans="1:32" ht="15.5" customHeight="1" x14ac:dyDescent="0.55000000000000004">
      <c r="A47" s="128"/>
      <c r="B47" s="158"/>
      <c r="C47" s="69"/>
      <c r="D47" s="70"/>
      <c r="E47" s="33"/>
      <c r="F47" s="44"/>
      <c r="G47" s="15"/>
      <c r="H47" s="74"/>
      <c r="I47" s="23" t="str">
        <f t="shared" si="1"/>
        <v/>
      </c>
      <c r="J47" s="23" t="str">
        <f t="shared" si="1"/>
        <v/>
      </c>
      <c r="K47" s="123"/>
      <c r="L47" s="124"/>
      <c r="N47" s="6"/>
    </row>
    <row r="48" spans="1:32" ht="15.5" customHeight="1" x14ac:dyDescent="0.55000000000000004">
      <c r="A48" s="128"/>
      <c r="B48" s="158"/>
      <c r="C48" s="69"/>
      <c r="D48" s="70"/>
      <c r="E48" s="33"/>
      <c r="F48" s="44"/>
      <c r="G48" s="15"/>
      <c r="H48" s="74"/>
      <c r="I48" s="23" t="str">
        <f t="shared" si="1"/>
        <v/>
      </c>
      <c r="J48" s="23" t="str">
        <f t="shared" si="1"/>
        <v/>
      </c>
      <c r="K48" s="123"/>
      <c r="L48" s="124"/>
      <c r="N48" s="6"/>
    </row>
    <row r="49" spans="1:14" ht="15.5" customHeight="1" x14ac:dyDescent="0.55000000000000004">
      <c r="A49" s="128"/>
      <c r="B49" s="159"/>
      <c r="C49" s="69"/>
      <c r="D49" s="70"/>
      <c r="E49" s="33"/>
      <c r="F49" s="44"/>
      <c r="G49" s="15"/>
      <c r="H49" s="74"/>
      <c r="I49" s="23" t="str">
        <f t="shared" si="1"/>
        <v/>
      </c>
      <c r="J49" s="23" t="str">
        <f t="shared" si="1"/>
        <v/>
      </c>
      <c r="K49" s="123"/>
      <c r="L49" s="124"/>
      <c r="N49" s="6"/>
    </row>
    <row r="50" spans="1:14" ht="15.5" customHeight="1" x14ac:dyDescent="0.55000000000000004">
      <c r="A50" s="138"/>
      <c r="B50" s="139" t="s">
        <v>17</v>
      </c>
      <c r="C50" s="140"/>
      <c r="D50" s="141"/>
      <c r="E50" s="157" t="s">
        <v>18</v>
      </c>
      <c r="F50" s="157"/>
      <c r="G50" s="157"/>
      <c r="H50" s="71"/>
      <c r="I50" s="47" t="str">
        <f>IF(COUNT(I42)=0,"",SUM(I42))</f>
        <v/>
      </c>
      <c r="J50" s="47" t="str">
        <f>IF(COUNT(J42)=0,"",SUM(J42))</f>
        <v/>
      </c>
      <c r="K50" s="123"/>
      <c r="L50" s="124"/>
      <c r="N50" s="6"/>
    </row>
    <row r="51" spans="1:14" ht="15.5" customHeight="1" x14ac:dyDescent="0.55000000000000004">
      <c r="A51" s="112" t="s">
        <v>19</v>
      </c>
      <c r="B51" s="113"/>
      <c r="C51" s="113"/>
      <c r="D51" s="114"/>
      <c r="E51" s="93"/>
      <c r="F51" s="85"/>
      <c r="G51" s="85"/>
      <c r="H51" s="85"/>
      <c r="I51" s="84">
        <f>IF(SUM(I36,I50)="","",SUM(I36,I50))</f>
        <v>0</v>
      </c>
      <c r="J51" s="103">
        <f>IF(SUM(J36,J50)="","",SUM(J36,J50))</f>
        <v>0</v>
      </c>
      <c r="K51" s="123"/>
      <c r="L51" s="124"/>
      <c r="N51" s="6"/>
    </row>
    <row r="52" spans="1:14" ht="15.5" customHeight="1" x14ac:dyDescent="0.55000000000000004">
      <c r="A52" s="112" t="s">
        <v>20</v>
      </c>
      <c r="B52" s="113"/>
      <c r="C52" s="113"/>
      <c r="D52" s="114"/>
      <c r="E52" s="93"/>
      <c r="F52" s="87"/>
      <c r="G52" s="87"/>
      <c r="H52" s="87"/>
      <c r="I52" s="86">
        <f>IF(I51="","",ROUNDDOWN(I51*I1/100,3))</f>
        <v>0</v>
      </c>
      <c r="J52" s="104">
        <f>IF(J51="","",ROUNDDOWN(J51*I1/100,3))</f>
        <v>0</v>
      </c>
      <c r="K52" s="123"/>
      <c r="L52" s="124"/>
      <c r="N52" s="6"/>
    </row>
    <row r="53" spans="1:14" ht="15.5" customHeight="1" x14ac:dyDescent="0.55000000000000004">
      <c r="A53" s="115" t="s">
        <v>87</v>
      </c>
      <c r="B53" s="116"/>
      <c r="C53" s="116"/>
      <c r="D53" s="117"/>
      <c r="F53" s="91"/>
      <c r="G53" s="92"/>
      <c r="H53" s="92"/>
      <c r="I53" s="90"/>
      <c r="J53" s="105"/>
      <c r="K53" s="123"/>
      <c r="L53" s="124"/>
      <c r="N53" s="6"/>
    </row>
    <row r="54" spans="1:14" ht="15.5" customHeight="1" x14ac:dyDescent="0.55000000000000004">
      <c r="A54" s="118" t="s">
        <v>88</v>
      </c>
      <c r="B54" s="119"/>
      <c r="C54" s="119"/>
      <c r="D54" s="120"/>
      <c r="E54" s="94"/>
      <c r="F54" s="89"/>
      <c r="G54" s="89"/>
      <c r="H54" s="89"/>
      <c r="I54" s="88">
        <f>IF(COUNT(I51:I52)=0,"",SUM(I51:I52))</f>
        <v>0</v>
      </c>
      <c r="J54" s="106">
        <f>IF(COUNT(J51:J52)=0,"",SUM(J51:J52))</f>
        <v>0</v>
      </c>
      <c r="K54" s="125"/>
      <c r="L54" s="126"/>
      <c r="N54" s="6"/>
    </row>
    <row r="55" spans="1:14" ht="15.5" customHeight="1" x14ac:dyDescent="0.55000000000000004">
      <c r="A55" s="28"/>
      <c r="B55" s="28"/>
      <c r="C55" s="28"/>
      <c r="D55" s="28"/>
      <c r="E55" s="34"/>
      <c r="F55" s="34"/>
      <c r="G55" s="34"/>
      <c r="H55" s="34"/>
      <c r="I55" s="35"/>
      <c r="J55" s="35" t="s">
        <v>21</v>
      </c>
      <c r="K55" s="45" t="s">
        <v>89</v>
      </c>
      <c r="L55" s="72"/>
      <c r="N55" s="6"/>
    </row>
    <row r="56" spans="1:14" ht="15.5" customHeight="1" x14ac:dyDescent="0.55000000000000004">
      <c r="B56" s="4"/>
      <c r="C56" s="6"/>
      <c r="D56" s="6"/>
      <c r="E56" s="6"/>
      <c r="F56" s="6"/>
      <c r="G56" s="6"/>
      <c r="H56" s="6"/>
      <c r="L56" s="98"/>
      <c r="N56" s="6"/>
    </row>
    <row r="57" spans="1:14" ht="15.5" customHeight="1" x14ac:dyDescent="0.55000000000000004">
      <c r="A57" s="36" t="s">
        <v>90</v>
      </c>
      <c r="B57" s="4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ht="15.5" customHeight="1" x14ac:dyDescent="0.55000000000000004">
      <c r="A58" s="4" t="s">
        <v>39</v>
      </c>
    </row>
    <row r="59" spans="1:14" ht="15.5" customHeight="1" x14ac:dyDescent="0.55000000000000004">
      <c r="A59" s="4" t="s">
        <v>40</v>
      </c>
    </row>
    <row r="60" spans="1:14" ht="15.5" customHeight="1" x14ac:dyDescent="0.55000000000000004">
      <c r="A60" s="4" t="s">
        <v>41</v>
      </c>
    </row>
    <row r="61" spans="1:14" ht="15.5" customHeight="1" x14ac:dyDescent="0.55000000000000004"/>
    <row r="62" spans="1:14" ht="15.5" customHeight="1" x14ac:dyDescent="0.55000000000000004"/>
    <row r="63" spans="1:14" ht="15.5" customHeight="1" x14ac:dyDescent="0.55000000000000004"/>
    <row r="64" spans="1:14" ht="15.5" customHeight="1" x14ac:dyDescent="0.55000000000000004"/>
    <row r="65" ht="15.5" customHeight="1" x14ac:dyDescent="0.55000000000000004"/>
    <row r="66" ht="15.5" customHeight="1" x14ac:dyDescent="0.55000000000000004"/>
    <row r="67" ht="15.5" customHeight="1" x14ac:dyDescent="0.55000000000000004"/>
    <row r="68" ht="15.5" customHeight="1" x14ac:dyDescent="0.55000000000000004"/>
    <row r="69" ht="15.5" customHeight="1" x14ac:dyDescent="0.55000000000000004"/>
    <row r="70" ht="15.5" customHeight="1" x14ac:dyDescent="0.55000000000000004"/>
    <row r="71" ht="15.5" customHeight="1" x14ac:dyDescent="0.55000000000000004"/>
    <row r="72" ht="15.5" customHeight="1" x14ac:dyDescent="0.55000000000000004"/>
    <row r="73" ht="15.5" customHeight="1" x14ac:dyDescent="0.55000000000000004"/>
    <row r="74" ht="15.5" customHeight="1" x14ac:dyDescent="0.55000000000000004"/>
    <row r="75" ht="15.5" customHeight="1" x14ac:dyDescent="0.55000000000000004"/>
    <row r="76" ht="15.5" customHeight="1" x14ac:dyDescent="0.55000000000000004"/>
    <row r="77" ht="15.5" customHeight="1" x14ac:dyDescent="0.55000000000000004"/>
    <row r="78" ht="15.5" customHeight="1" x14ac:dyDescent="0.55000000000000004"/>
    <row r="79" ht="15.5" customHeight="1" x14ac:dyDescent="0.55000000000000004"/>
    <row r="80" ht="15.5" customHeight="1" x14ac:dyDescent="0.55000000000000004"/>
    <row r="81" spans="14:18" ht="15.5" customHeight="1" x14ac:dyDescent="0.55000000000000004"/>
    <row r="82" spans="14:18" ht="15.5" customHeight="1" x14ac:dyDescent="0.55000000000000004"/>
    <row r="83" spans="14:18" ht="15.5" customHeight="1" x14ac:dyDescent="0.55000000000000004"/>
    <row r="84" spans="14:18" ht="15.5" customHeight="1" x14ac:dyDescent="0.55000000000000004"/>
    <row r="85" spans="14:18" ht="15.5" customHeight="1" x14ac:dyDescent="0.55000000000000004"/>
    <row r="86" spans="14:18" ht="15.5" customHeight="1" x14ac:dyDescent="0.55000000000000004">
      <c r="N86" s="142" t="str">
        <f>IF(OR(AND(E6="",E7="")=TRUE,AND(OR(E6="○",E6="●",E6="◎")=TRUE,OR(E7="○",E7="●",E7="◎")=TRUE)=TRUE)=TRUE,"←冒頭の助成事業パターンを選択してください。","")</f>
        <v>←冒頭の助成事業パターンを選択してください。</v>
      </c>
      <c r="O86" s="142"/>
      <c r="P86" s="142"/>
      <c r="Q86" s="142"/>
      <c r="R86" s="142"/>
    </row>
    <row r="87" spans="14:18" ht="15.5" customHeight="1" x14ac:dyDescent="0.55000000000000004">
      <c r="N87" s="142"/>
      <c r="O87" s="142"/>
      <c r="P87" s="142"/>
      <c r="Q87" s="142"/>
      <c r="R87" s="142"/>
    </row>
    <row r="88" spans="14:18" ht="15.5" customHeight="1" x14ac:dyDescent="0.55000000000000004"/>
    <row r="89" spans="14:18" ht="15.5" customHeight="1" x14ac:dyDescent="0.55000000000000004"/>
    <row r="90" spans="14:18" ht="15.5" customHeight="1" x14ac:dyDescent="0.55000000000000004"/>
    <row r="91" spans="14:18" ht="15.5" customHeight="1" x14ac:dyDescent="0.55000000000000004"/>
    <row r="92" spans="14:18" ht="15.5" customHeight="1" x14ac:dyDescent="0.55000000000000004"/>
    <row r="93" spans="14:18" ht="15.5" customHeight="1" x14ac:dyDescent="0.55000000000000004"/>
    <row r="94" spans="14:18" ht="15.5" customHeight="1" x14ac:dyDescent="0.55000000000000004"/>
    <row r="95" spans="14:18" ht="15.5" customHeight="1" x14ac:dyDescent="0.55000000000000004"/>
    <row r="96" spans="14:18" ht="15.5" customHeight="1" x14ac:dyDescent="0.55000000000000004"/>
    <row r="97" ht="15.5" customHeight="1" x14ac:dyDescent="0.55000000000000004"/>
    <row r="98" ht="15.5" customHeight="1" x14ac:dyDescent="0.55000000000000004"/>
    <row r="99" ht="15.5" customHeight="1" x14ac:dyDescent="0.55000000000000004"/>
    <row r="100" ht="15.5" customHeight="1" x14ac:dyDescent="0.55000000000000004"/>
    <row r="101" ht="15.5" customHeight="1" x14ac:dyDescent="0.55000000000000004"/>
    <row r="102" ht="15.5" customHeight="1" x14ac:dyDescent="0.55000000000000004"/>
    <row r="103" ht="15.5" customHeight="1" x14ac:dyDescent="0.55000000000000004"/>
    <row r="104" ht="15.5" customHeight="1" x14ac:dyDescent="0.55000000000000004"/>
    <row r="105" ht="15.5" customHeight="1" x14ac:dyDescent="0.55000000000000004"/>
    <row r="106" ht="15.5" customHeight="1" x14ac:dyDescent="0.55000000000000004"/>
    <row r="107" ht="15.5" customHeight="1" x14ac:dyDescent="0.55000000000000004"/>
    <row r="108" ht="15.5" customHeight="1" x14ac:dyDescent="0.55000000000000004"/>
    <row r="109" ht="15.5" customHeight="1" x14ac:dyDescent="0.55000000000000004"/>
    <row r="110" ht="15.5" customHeight="1" x14ac:dyDescent="0.55000000000000004"/>
    <row r="111" ht="15.5" customHeight="1" x14ac:dyDescent="0.55000000000000004"/>
    <row r="112" ht="15.5" customHeight="1" x14ac:dyDescent="0.55000000000000004"/>
    <row r="113" ht="15.5" customHeight="1" x14ac:dyDescent="0.55000000000000004"/>
    <row r="114" ht="15.5" customHeight="1" x14ac:dyDescent="0.55000000000000004"/>
    <row r="115" ht="15.5" customHeight="1" x14ac:dyDescent="0.55000000000000004"/>
    <row r="116" ht="15.5" customHeight="1" x14ac:dyDescent="0.55000000000000004"/>
    <row r="117" ht="15.5" customHeight="1" x14ac:dyDescent="0.55000000000000004"/>
    <row r="118" ht="15.5" customHeight="1" x14ac:dyDescent="0.55000000000000004"/>
    <row r="119" ht="15.5" customHeight="1" x14ac:dyDescent="0.55000000000000004"/>
    <row r="120" ht="15.5" customHeight="1" x14ac:dyDescent="0.55000000000000004"/>
    <row r="121" ht="15.5" customHeight="1" x14ac:dyDescent="0.55000000000000004"/>
    <row r="122" ht="15.5" customHeight="1" x14ac:dyDescent="0.55000000000000004"/>
    <row r="123" ht="15.5" customHeight="1" x14ac:dyDescent="0.55000000000000004"/>
    <row r="124" ht="15.5" customHeight="1" x14ac:dyDescent="0.55000000000000004"/>
    <row r="125" ht="15.5" customHeight="1" x14ac:dyDescent="0.55000000000000004"/>
    <row r="126" ht="15.5" customHeight="1" x14ac:dyDescent="0.55000000000000004"/>
    <row r="127" ht="15.5" customHeight="1" x14ac:dyDescent="0.55000000000000004"/>
    <row r="128" ht="15.5" customHeight="1" x14ac:dyDescent="0.55000000000000004"/>
    <row r="129" ht="15.5" customHeight="1" x14ac:dyDescent="0.55000000000000004"/>
  </sheetData>
  <mergeCells count="37">
    <mergeCell ref="A3:B3"/>
    <mergeCell ref="C3:I3"/>
    <mergeCell ref="E6:L6"/>
    <mergeCell ref="E7:L7"/>
    <mergeCell ref="A4:M4"/>
    <mergeCell ref="U13:W13"/>
    <mergeCell ref="B28:C28"/>
    <mergeCell ref="B29:B35"/>
    <mergeCell ref="B12:C12"/>
    <mergeCell ref="K29:L35"/>
    <mergeCell ref="K13:L27"/>
    <mergeCell ref="B13:B27"/>
    <mergeCell ref="N86:R87"/>
    <mergeCell ref="E10:F10"/>
    <mergeCell ref="G10:H10"/>
    <mergeCell ref="E9:J9"/>
    <mergeCell ref="I10:J10"/>
    <mergeCell ref="B39:J39"/>
    <mergeCell ref="C40:J40"/>
    <mergeCell ref="C41:J41"/>
    <mergeCell ref="B40:B41"/>
    <mergeCell ref="B42:C42"/>
    <mergeCell ref="E50:G50"/>
    <mergeCell ref="K9:L10"/>
    <mergeCell ref="B43:B49"/>
    <mergeCell ref="A9:D11"/>
    <mergeCell ref="A12:A41"/>
    <mergeCell ref="B36:D36"/>
    <mergeCell ref="C37:D37"/>
    <mergeCell ref="C38:D38"/>
    <mergeCell ref="A42:A50"/>
    <mergeCell ref="B50:D50"/>
    <mergeCell ref="A51:D51"/>
    <mergeCell ref="A52:D52"/>
    <mergeCell ref="A53:D53"/>
    <mergeCell ref="A54:D54"/>
    <mergeCell ref="K42:L54"/>
  </mergeCells>
  <phoneticPr fontId="3"/>
  <dataValidations count="4">
    <dataValidation type="list" allowBlank="1" showInputMessage="1" showErrorMessage="1" sqref="D43:D49" xr:uid="{E959E553-9A19-4839-B21B-53D8F9537842}">
      <formula1>$AF$35:$AF$39</formula1>
    </dataValidation>
    <dataValidation type="list" allowBlank="1" showInputMessage="1" showErrorMessage="1" sqref="E7:F7" xr:uid="{97690968-8B7A-4945-AFB4-447629DA6AE3}">
      <formula1>$AF$6:$AF$24</formula1>
    </dataValidation>
    <dataValidation type="list" allowBlank="1" showInputMessage="1" showErrorMessage="1" sqref="E6:F6" xr:uid="{75965631-E736-40EC-8AF0-A8215E764421}">
      <formula1>$AF$26:$AF$29</formula1>
    </dataValidation>
    <dataValidation type="list" allowBlank="1" showInputMessage="1" showErrorMessage="1" sqref="D13:D35" xr:uid="{4A26FA5D-0576-43ED-BC13-F22A2832E06F}">
      <formula1>$AF$31:$AF$34</formula1>
    </dataValidation>
  </dataValidations>
  <pageMargins left="0.9055118110236221" right="0.31496062992125984" top="0.55118110236220474" bottom="0.15748031496062992" header="0.31496062992125984" footer="0.31496062992125984"/>
  <pageSetup paperSize="8" scale="85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説明書</vt:lpstr>
      <vt:lpstr>第9号様式</vt:lpstr>
      <vt:lpstr>第9号様式!Print_Area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PC19B60JS005</dc:creator>
  <cp:lastModifiedBy>PC23348JL004</cp:lastModifiedBy>
  <cp:lastPrinted>2025-03-10T04:34:33Z</cp:lastPrinted>
  <dcterms:created xsi:type="dcterms:W3CDTF">2020-08-12T02:54:26Z</dcterms:created>
  <dcterms:modified xsi:type="dcterms:W3CDTF">2025-04-18T00:49:57Z</dcterms:modified>
</cp:coreProperties>
</file>